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371\CR 43\2016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0" i="4677" l="1"/>
  <c r="X20" i="4677"/>
  <c r="W20" i="4677"/>
  <c r="V20" i="4677"/>
  <c r="Y20" i="4678"/>
  <c r="X20" i="4678"/>
  <c r="W20" i="4678"/>
  <c r="V20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0" i="4689" l="1"/>
  <c r="P27" i="4688" s="1"/>
  <c r="J14" i="4689"/>
  <c r="U15" i="4688" s="1"/>
  <c r="J43" i="4689"/>
  <c r="J37" i="4689"/>
  <c r="D27" i="4688" s="1"/>
  <c r="AN26" i="4688"/>
  <c r="CB18" i="4688" s="1"/>
  <c r="AL26" i="4688"/>
  <c r="BZ18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30" i="4688"/>
  <c r="AF30" i="4688"/>
  <c r="AJ30" i="4688"/>
  <c r="AN30" i="4688"/>
  <c r="AI30" i="4688"/>
  <c r="AO30" i="4688"/>
  <c r="S18" i="4688"/>
  <c r="BH17" i="4688" s="1"/>
  <c r="U18" i="4688"/>
  <c r="BJ17" i="4688" s="1"/>
  <c r="W18" i="4688"/>
  <c r="BL17" i="4688" s="1"/>
  <c r="R18" i="4688"/>
  <c r="BG17" i="4688" s="1"/>
  <c r="Z30" i="4688"/>
  <c r="M11" i="4681"/>
  <c r="Q18" i="4688"/>
  <c r="BF17" i="4688" s="1"/>
  <c r="P30" i="4688"/>
  <c r="X30" i="4688"/>
  <c r="AB30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0" i="4688"/>
  <c r="D30" i="4688"/>
  <c r="N30" i="4688"/>
  <c r="K30" i="4688"/>
  <c r="I30" i="4688"/>
  <c r="AH30" i="4688"/>
  <c r="AK14" i="4688"/>
  <c r="BY12" i="4688" s="1"/>
  <c r="AL30" i="4688"/>
  <c r="AO14" i="4688"/>
  <c r="CC12" i="4688" s="1"/>
  <c r="AE30" i="4688"/>
  <c r="AH14" i="4688"/>
  <c r="BV12" i="4688" s="1"/>
  <c r="AJ14" i="4688"/>
  <c r="BX12" i="4688" s="1"/>
  <c r="AG30" i="4688"/>
  <c r="AM14" i="4688"/>
  <c r="CA12" i="4688" s="1"/>
  <c r="AM30" i="4688"/>
  <c r="AK30" i="4688"/>
  <c r="R30" i="4688"/>
  <c r="U14" i="4688"/>
  <c r="BJ12" i="4688" s="1"/>
  <c r="T30" i="4688"/>
  <c r="W14" i="4688"/>
  <c r="BL12" i="4688" s="1"/>
  <c r="V30" i="4688"/>
  <c r="Y14" i="4688"/>
  <c r="BN12" i="4688" s="1"/>
  <c r="AA14" i="4688"/>
  <c r="BP12" i="4688" s="1"/>
  <c r="AA30" i="4688"/>
  <c r="AB14" i="4688"/>
  <c r="BQ12" i="4688" s="1"/>
  <c r="Q30" i="4688"/>
  <c r="T14" i="4688"/>
  <c r="BI12" i="4688" s="1"/>
  <c r="S30" i="4688"/>
  <c r="V14" i="4688"/>
  <c r="BK12" i="4688" s="1"/>
  <c r="U30" i="4688"/>
  <c r="X14" i="4688"/>
  <c r="BM12" i="4688" s="1"/>
  <c r="W30" i="4688"/>
  <c r="Z14" i="4688"/>
  <c r="BO12" i="4688" s="1"/>
  <c r="O30" i="4688"/>
  <c r="R14" i="4688"/>
  <c r="BG12" i="4688" s="1"/>
  <c r="M30" i="4688"/>
  <c r="P14" i="4688"/>
  <c r="K14" i="4688"/>
  <c r="BA12" i="4688" s="1"/>
  <c r="H30" i="4688"/>
  <c r="G30" i="4688"/>
  <c r="J14" i="4688"/>
  <c r="AZ12" i="4688" s="1"/>
  <c r="E30" i="4688"/>
  <c r="H14" i="4688"/>
  <c r="AX12" i="4688" s="1"/>
  <c r="C30" i="4688"/>
  <c r="E14" i="4688"/>
  <c r="F14" i="4688"/>
  <c r="AV12" i="4688" s="1"/>
  <c r="B30" i="4688"/>
  <c r="J30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0" i="4688"/>
  <c r="AA31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BU18" i="4688" l="1"/>
  <c r="AD28" i="4688"/>
  <c r="BE18" i="4688"/>
  <c r="M28" i="4688"/>
  <c r="AU18" i="4688"/>
  <c r="B28" i="4688"/>
  <c r="BU12" i="4688"/>
  <c r="AD16" i="4688"/>
  <c r="AU12" i="4688"/>
  <c r="B16" i="4688"/>
  <c r="BE12" i="4688"/>
  <c r="M16" i="4688"/>
  <c r="AM31" i="4688"/>
  <c r="CA20" i="4688" s="1"/>
  <c r="AI31" i="4688"/>
  <c r="BW20" i="4688" s="1"/>
  <c r="V31" i="4688"/>
  <c r="BK20" i="4688" s="1"/>
  <c r="U23" i="4678"/>
  <c r="AK31" i="4688"/>
  <c r="BY20" i="4688" s="1"/>
  <c r="AL31" i="4688"/>
  <c r="BZ20" i="4688" s="1"/>
  <c r="Z31" i="4688"/>
  <c r="BO20" i="4688" s="1"/>
  <c r="S31" i="4688"/>
  <c r="BH20" i="4688" s="1"/>
  <c r="W31" i="4688"/>
  <c r="BL20" i="4688" s="1"/>
  <c r="AO31" i="4688"/>
  <c r="CC20" i="4688" s="1"/>
  <c r="AJ31" i="4688"/>
  <c r="BX20" i="4688" s="1"/>
  <c r="I31" i="4688"/>
  <c r="AY20" i="4688" s="1"/>
  <c r="R31" i="4688"/>
  <c r="BG20" i="4688" s="1"/>
  <c r="AH31" i="4688"/>
  <c r="BV20" i="4688" s="1"/>
  <c r="H31" i="4688"/>
  <c r="AX20" i="4688" s="1"/>
  <c r="E31" i="4688"/>
  <c r="AU20" i="4688" s="1"/>
  <c r="Y31" i="4688"/>
  <c r="BN20" i="4688" s="1"/>
  <c r="U31" i="4688"/>
  <c r="BJ20" i="4688" s="1"/>
  <c r="AB31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1" i="4688"/>
  <c r="BM20" i="4688" s="1"/>
  <c r="T31" i="4688"/>
  <c r="BI20" i="4688" s="1"/>
  <c r="Q31" i="4688"/>
  <c r="BF20" i="4688" s="1"/>
  <c r="K31" i="4688"/>
  <c r="BA20" i="4688" s="1"/>
  <c r="F31" i="4688"/>
  <c r="AV20" i="4688" s="1"/>
  <c r="P31" i="4688"/>
  <c r="BE20" i="4688" s="1"/>
  <c r="AG31" i="4688"/>
  <c r="BU20" i="4688" s="1"/>
  <c r="J31" i="4688"/>
  <c r="AZ20" i="4688" s="1"/>
  <c r="G31" i="4688"/>
  <c r="AW20" i="4688" s="1"/>
  <c r="AN31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8" i="4688" l="1"/>
  <c r="AK28" i="4688"/>
  <c r="AF28" i="4688"/>
  <c r="J28" i="4688"/>
  <c r="G28" i="4688"/>
  <c r="D28" i="4688"/>
  <c r="Z28" i="4688"/>
  <c r="P28" i="4688"/>
  <c r="U28" i="4688"/>
  <c r="Z16" i="4688"/>
  <c r="U16" i="4688"/>
  <c r="P16" i="4688"/>
  <c r="J16" i="4688"/>
  <c r="D16" i="4688"/>
  <c r="G16" i="4688"/>
  <c r="AO16" i="4688"/>
  <c r="AF16" i="4688"/>
  <c r="AK16" i="4688"/>
  <c r="N23" i="4681"/>
  <c r="U23" i="4681"/>
  <c r="G23" i="4681"/>
</calcChain>
</file>

<file path=xl/sharedStrings.xml><?xml version="1.0" encoding="utf-8"?>
<sst xmlns="http://schemas.openxmlformats.org/spreadsheetml/2006/main" count="538" uniqueCount="156">
  <si>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</si>
  <si>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</si>
  <si>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</si>
  <si>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</si>
  <si>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</si>
  <si>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</si>
  <si>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</si>
  <si>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</si>
  <si>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</si>
  <si>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</si>
  <si>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</si>
  <si>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</si>
  <si>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</si>
  <si>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</si>
  <si>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</si>
  <si>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</si>
  <si>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</si>
  <si>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</si>
  <si>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</si>
  <si>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</si>
  <si>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</si>
  <si>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</si>
  <si>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</si>
  <si>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</si>
  <si>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</si>
  <si>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</si>
  <si>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</si>
  <si>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</si>
  <si>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</si>
  <si>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</si>
  <si>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</si>
  <si>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</si>
  <si>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</si>
  <si>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</si>
  <si>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</si>
  <si>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</si>
  <si>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</si>
  <si>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</si>
  <si>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</si>
  <si>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</si>
  <si>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</si>
  <si>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</si>
  <si>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</si>
  <si>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</si>
  <si>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</si>
  <si>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</si>
  <si>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</si>
  <si>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</si>
  <si>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</si>
  <si>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</si>
  <si>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</si>
  <si>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</si>
  <si>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</si>
  <si>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</si>
  <si>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</si>
  <si>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</si>
  <si>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</si>
  <si>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</si>
  <si>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</si>
  <si>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</si>
  <si>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</si>
  <si>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</si>
  <si>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</si>
  <si>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</si>
  <si>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</si>
  <si>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</si>
  <si>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</si>
  <si>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</si>
  <si>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</si>
  <si>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</si>
  <si>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</si>
  <si>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</si>
  <si>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</si>
  <si>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</si>
  <si>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</si>
  <si>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</si>
  <si>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</si>
  <si>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</si>
  <si>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</si>
  <si>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</si>
  <si>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</si>
  <si>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</si>
  <si>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</si>
  <si>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</si>
  <si>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</si>
  <si>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</si>
  <si>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</si>
  <si>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</si>
  <si>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</si>
  <si>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</si>
  <si>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</si>
  <si>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</si>
  <si>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</si>
  <si>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</si>
  <si>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</si>
  <si>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</si>
  <si>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</si>
  <si>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</si>
  <si>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</si>
  <si>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</si>
  <si>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</si>
  <si>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</si>
  <si>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</si>
  <si>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</si>
  <si>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</si>
  <si>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</si>
  <si>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</si>
  <si>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</si>
  <si>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</si>
  <si>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</si>
  <si>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</si>
  <si>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</si>
  <si>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</si>
  <si>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</si>
  <si>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</si>
  <si>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</si>
  <si>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</si>
  <si>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</si>
  <si>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</si>
  <si>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</si>
  <si>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</si>
  <si>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</si>
  <si>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</si>
  <si>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</si>
  <si>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</si>
  <si>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</si>
  <si>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</si>
  <si>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</si>
  <si>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</si>
  <si>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</si>
  <si>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</si>
  <si>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</si>
  <si>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</si>
  <si>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</si>
  <si>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</si>
  <si>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</si>
  <si>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</si>
  <si>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</si>
  <si>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</si>
  <si>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</si>
  <si>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</si>
  <si>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</si>
  <si>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</si>
  <si>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</si>
  <si>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</si>
  <si>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</si>
  <si>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</si>
  <si>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43</t>
  </si>
  <si>
    <t xml:space="preserve">VOL MAX </t>
  </si>
  <si>
    <t xml:space="preserve">ADOLFREDO FLOREZ </t>
  </si>
  <si>
    <t xml:space="preserve">GEOVANNIS GONZALEZ </t>
  </si>
  <si>
    <t>11:00 - 14:00</t>
  </si>
  <si>
    <t>8:00  - 9:00</t>
  </si>
  <si>
    <t>11:15  - 12:15</t>
  </si>
  <si>
    <t>18:00  - 19:00</t>
  </si>
  <si>
    <t xml:space="preserve">JULIO VASQUEZ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</si>
</sst>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237.5</c:v>
                </c:pt>
                <c:pt idx="1">
                  <c:v>258</c:v>
                </c:pt>
                <c:pt idx="2">
                  <c:v>273</c:v>
                </c:pt>
                <c:pt idx="3">
                  <c:v>305</c:v>
                </c:pt>
                <c:pt idx="4">
                  <c:v>278.5</c:v>
                </c:pt>
                <c:pt idx="5">
                  <c:v>291</c:v>
                </c:pt>
                <c:pt idx="6">
                  <c:v>275.5</c:v>
                </c:pt>
                <c:pt idx="7">
                  <c:v>287.5</c:v>
                </c:pt>
                <c:pt idx="8">
                  <c:v>296</c:v>
                </c:pt>
                <c:pt idx="9">
                  <c:v>333.5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741096"/>
        <c:axId val="199742272"/>
      </c:barChart>
      <c:catAx>
        <c:axId val="199741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4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4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41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1073.5</c:v>
                </c:pt>
                <c:pt idx="4">
                  <c:v>1114.5</c:v>
                </c:pt>
                <c:pt idx="5">
                  <c:v>1147.5</c:v>
                </c:pt>
                <c:pt idx="6">
                  <c:v>1150</c:v>
                </c:pt>
                <c:pt idx="7">
                  <c:v>1132.5</c:v>
                </c:pt>
                <c:pt idx="8">
                  <c:v>1150</c:v>
                </c:pt>
                <c:pt idx="9">
                  <c:v>1192.5</c:v>
                </c:pt>
                <c:pt idx="13">
                  <c:v>1272.5</c:v>
                </c:pt>
                <c:pt idx="14">
                  <c:v>1370</c:v>
                </c:pt>
                <c:pt idx="15">
                  <c:v>1325</c:v>
                </c:pt>
                <c:pt idx="16">
                  <c:v>1317</c:v>
                </c:pt>
                <c:pt idx="17">
                  <c:v>1303</c:v>
                </c:pt>
                <c:pt idx="18">
                  <c:v>1273</c:v>
                </c:pt>
                <c:pt idx="19">
                  <c:v>1215</c:v>
                </c:pt>
                <c:pt idx="20">
                  <c:v>1132</c:v>
                </c:pt>
                <c:pt idx="21">
                  <c:v>1077.5</c:v>
                </c:pt>
                <c:pt idx="22">
                  <c:v>1106.5</c:v>
                </c:pt>
                <c:pt idx="23">
                  <c:v>1141</c:v>
                </c:pt>
                <c:pt idx="24">
                  <c:v>1178.5</c:v>
                </c:pt>
                <c:pt idx="25">
                  <c:v>1224</c:v>
                </c:pt>
                <c:pt idx="29">
                  <c:v>1173.5</c:v>
                </c:pt>
                <c:pt idx="30">
                  <c:v>1187</c:v>
                </c:pt>
                <c:pt idx="31">
                  <c:v>1188</c:v>
                </c:pt>
                <c:pt idx="32">
                  <c:v>1113.5</c:v>
                </c:pt>
                <c:pt idx="33">
                  <c:v>1118</c:v>
                </c:pt>
                <c:pt idx="34">
                  <c:v>1146</c:v>
                </c:pt>
                <c:pt idx="35">
                  <c:v>1199.5</c:v>
                </c:pt>
                <c:pt idx="36">
                  <c:v>1285</c:v>
                </c:pt>
                <c:pt idx="37">
                  <c:v>1299.5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1571</c:v>
                </c:pt>
                <c:pt idx="4">
                  <c:v>1572</c:v>
                </c:pt>
                <c:pt idx="5">
                  <c:v>1599</c:v>
                </c:pt>
                <c:pt idx="6">
                  <c:v>1579</c:v>
                </c:pt>
                <c:pt idx="7">
                  <c:v>1588.5</c:v>
                </c:pt>
                <c:pt idx="8">
                  <c:v>1653</c:v>
                </c:pt>
                <c:pt idx="9">
                  <c:v>1656</c:v>
                </c:pt>
                <c:pt idx="13">
                  <c:v>1845</c:v>
                </c:pt>
                <c:pt idx="14">
                  <c:v>1804.5</c:v>
                </c:pt>
                <c:pt idx="15">
                  <c:v>1801.5</c:v>
                </c:pt>
                <c:pt idx="16">
                  <c:v>1794.5</c:v>
                </c:pt>
                <c:pt idx="17">
                  <c:v>1751</c:v>
                </c:pt>
                <c:pt idx="18">
                  <c:v>1740.5</c:v>
                </c:pt>
                <c:pt idx="19">
                  <c:v>1688.5</c:v>
                </c:pt>
                <c:pt idx="20">
                  <c:v>1625.5</c:v>
                </c:pt>
                <c:pt idx="21">
                  <c:v>1618.5</c:v>
                </c:pt>
                <c:pt idx="22">
                  <c:v>1650.5</c:v>
                </c:pt>
                <c:pt idx="23">
                  <c:v>1666.5</c:v>
                </c:pt>
                <c:pt idx="24">
                  <c:v>1735</c:v>
                </c:pt>
                <c:pt idx="25">
                  <c:v>1782</c:v>
                </c:pt>
                <c:pt idx="29">
                  <c:v>1714.5</c:v>
                </c:pt>
                <c:pt idx="30">
                  <c:v>1690</c:v>
                </c:pt>
                <c:pt idx="31">
                  <c:v>1695.5</c:v>
                </c:pt>
                <c:pt idx="32">
                  <c:v>1702</c:v>
                </c:pt>
                <c:pt idx="33">
                  <c:v>1780.5</c:v>
                </c:pt>
                <c:pt idx="34">
                  <c:v>1860</c:v>
                </c:pt>
                <c:pt idx="35">
                  <c:v>1956</c:v>
                </c:pt>
                <c:pt idx="36">
                  <c:v>1989.5</c:v>
                </c:pt>
                <c:pt idx="37">
                  <c:v>1983.5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2644.5</c:v>
                </c:pt>
                <c:pt idx="4">
                  <c:v>2686.5</c:v>
                </c:pt>
                <c:pt idx="5">
                  <c:v>2746.5</c:v>
                </c:pt>
                <c:pt idx="6">
                  <c:v>2729</c:v>
                </c:pt>
                <c:pt idx="7">
                  <c:v>2721</c:v>
                </c:pt>
                <c:pt idx="8">
                  <c:v>2803</c:v>
                </c:pt>
                <c:pt idx="9">
                  <c:v>2848.5</c:v>
                </c:pt>
                <c:pt idx="13">
                  <c:v>3117.5</c:v>
                </c:pt>
                <c:pt idx="14">
                  <c:v>3174.5</c:v>
                </c:pt>
                <c:pt idx="15">
                  <c:v>3126.5</c:v>
                </c:pt>
                <c:pt idx="16">
                  <c:v>3111.5</c:v>
                </c:pt>
                <c:pt idx="17">
                  <c:v>3054</c:v>
                </c:pt>
                <c:pt idx="18">
                  <c:v>3013.5</c:v>
                </c:pt>
                <c:pt idx="19">
                  <c:v>2903.5</c:v>
                </c:pt>
                <c:pt idx="20">
                  <c:v>2757.5</c:v>
                </c:pt>
                <c:pt idx="21">
                  <c:v>2696</c:v>
                </c:pt>
                <c:pt idx="22">
                  <c:v>2757</c:v>
                </c:pt>
                <c:pt idx="23">
                  <c:v>2807.5</c:v>
                </c:pt>
                <c:pt idx="24">
                  <c:v>2913.5</c:v>
                </c:pt>
                <c:pt idx="25">
                  <c:v>3006</c:v>
                </c:pt>
                <c:pt idx="29">
                  <c:v>2888</c:v>
                </c:pt>
                <c:pt idx="30">
                  <c:v>2877</c:v>
                </c:pt>
                <c:pt idx="31">
                  <c:v>2883.5</c:v>
                </c:pt>
                <c:pt idx="32">
                  <c:v>2815.5</c:v>
                </c:pt>
                <c:pt idx="33">
                  <c:v>2898.5</c:v>
                </c:pt>
                <c:pt idx="34">
                  <c:v>3006</c:v>
                </c:pt>
                <c:pt idx="35">
                  <c:v>3155.5</c:v>
                </c:pt>
                <c:pt idx="36">
                  <c:v>3274.5</c:v>
                </c:pt>
                <c:pt idx="37">
                  <c:v>3283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302928"/>
        <c:axId val="401308416"/>
      </c:lineChart>
      <c:catAx>
        <c:axId val="4013029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130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308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13029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224</c:v>
                </c:pt>
                <c:pt idx="1">
                  <c:v>368.5</c:v>
                </c:pt>
                <c:pt idx="2">
                  <c:v>346.5</c:v>
                </c:pt>
                <c:pt idx="3">
                  <c:v>333.5</c:v>
                </c:pt>
                <c:pt idx="4">
                  <c:v>321.5</c:v>
                </c:pt>
                <c:pt idx="5">
                  <c:v>323.5</c:v>
                </c:pt>
                <c:pt idx="6">
                  <c:v>338.5</c:v>
                </c:pt>
                <c:pt idx="7">
                  <c:v>319.5</c:v>
                </c:pt>
                <c:pt idx="8">
                  <c:v>291.5</c:v>
                </c:pt>
                <c:pt idx="9">
                  <c:v>265.5</c:v>
                </c:pt>
                <c:pt idx="10">
                  <c:v>255.5</c:v>
                </c:pt>
                <c:pt idx="11">
                  <c:v>265</c:v>
                </c:pt>
                <c:pt idx="12">
                  <c:v>320.5</c:v>
                </c:pt>
                <c:pt idx="13">
                  <c:v>300</c:v>
                </c:pt>
                <c:pt idx="14">
                  <c:v>293</c:v>
                </c:pt>
                <c:pt idx="15">
                  <c:v>310.5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743056"/>
        <c:axId val="199742664"/>
      </c:barChart>
      <c:catAx>
        <c:axId val="19974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4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74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4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274.5</c:v>
                </c:pt>
                <c:pt idx="1">
                  <c:v>290.5</c:v>
                </c:pt>
                <c:pt idx="2">
                  <c:v>311.5</c:v>
                </c:pt>
                <c:pt idx="3">
                  <c:v>297</c:v>
                </c:pt>
                <c:pt idx="4">
                  <c:v>288</c:v>
                </c:pt>
                <c:pt idx="5">
                  <c:v>291.5</c:v>
                </c:pt>
                <c:pt idx="6">
                  <c:v>237</c:v>
                </c:pt>
                <c:pt idx="7">
                  <c:v>301.5</c:v>
                </c:pt>
                <c:pt idx="8">
                  <c:v>316</c:v>
                </c:pt>
                <c:pt idx="9">
                  <c:v>345</c:v>
                </c:pt>
                <c:pt idx="10">
                  <c:v>322.5</c:v>
                </c:pt>
                <c:pt idx="11">
                  <c:v>316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741488"/>
        <c:axId val="200910064"/>
      </c:barChart>
      <c:catAx>
        <c:axId val="19974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91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91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74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376.5</c:v>
                </c:pt>
                <c:pt idx="1">
                  <c:v>413</c:v>
                </c:pt>
                <c:pt idx="2">
                  <c:v>397.5</c:v>
                </c:pt>
                <c:pt idx="3">
                  <c:v>384</c:v>
                </c:pt>
                <c:pt idx="4">
                  <c:v>377.5</c:v>
                </c:pt>
                <c:pt idx="5">
                  <c:v>440</c:v>
                </c:pt>
                <c:pt idx="6">
                  <c:v>377.5</c:v>
                </c:pt>
                <c:pt idx="7">
                  <c:v>393.5</c:v>
                </c:pt>
                <c:pt idx="8">
                  <c:v>442</c:v>
                </c:pt>
                <c:pt idx="9">
                  <c:v>443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909672"/>
        <c:axId val="200907712"/>
      </c:barChart>
      <c:catAx>
        <c:axId val="20090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90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907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90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439.5</c:v>
                </c:pt>
                <c:pt idx="1">
                  <c:v>408</c:v>
                </c:pt>
                <c:pt idx="2">
                  <c:v>443</c:v>
                </c:pt>
                <c:pt idx="3">
                  <c:v>424</c:v>
                </c:pt>
                <c:pt idx="4">
                  <c:v>415</c:v>
                </c:pt>
                <c:pt idx="5">
                  <c:v>413.5</c:v>
                </c:pt>
                <c:pt idx="6">
                  <c:v>449.5</c:v>
                </c:pt>
                <c:pt idx="7">
                  <c:v>502.5</c:v>
                </c:pt>
                <c:pt idx="8">
                  <c:v>494.5</c:v>
                </c:pt>
                <c:pt idx="9">
                  <c:v>509.5</c:v>
                </c:pt>
                <c:pt idx="10">
                  <c:v>483</c:v>
                </c:pt>
                <c:pt idx="11">
                  <c:v>496.5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909280"/>
        <c:axId val="200908888"/>
      </c:barChart>
      <c:catAx>
        <c:axId val="20090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908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908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90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466</c:v>
                </c:pt>
                <c:pt idx="1">
                  <c:v>449.5</c:v>
                </c:pt>
                <c:pt idx="2">
                  <c:v>456.5</c:v>
                </c:pt>
                <c:pt idx="3">
                  <c:v>473</c:v>
                </c:pt>
                <c:pt idx="4">
                  <c:v>425.5</c:v>
                </c:pt>
                <c:pt idx="5">
                  <c:v>446.5</c:v>
                </c:pt>
                <c:pt idx="6">
                  <c:v>449.5</c:v>
                </c:pt>
                <c:pt idx="7">
                  <c:v>429.5</c:v>
                </c:pt>
                <c:pt idx="8">
                  <c:v>415</c:v>
                </c:pt>
                <c:pt idx="9">
                  <c:v>394.5</c:v>
                </c:pt>
                <c:pt idx="10">
                  <c:v>386.5</c:v>
                </c:pt>
                <c:pt idx="11">
                  <c:v>422.5</c:v>
                </c:pt>
                <c:pt idx="12">
                  <c:v>447</c:v>
                </c:pt>
                <c:pt idx="13">
                  <c:v>410.5</c:v>
                </c:pt>
                <c:pt idx="14">
                  <c:v>455</c:v>
                </c:pt>
                <c:pt idx="15">
                  <c:v>469.5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33112"/>
        <c:axId val="391433504"/>
      </c:barChart>
      <c:catAx>
        <c:axId val="391433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3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33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33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614</c:v>
                </c:pt>
                <c:pt idx="1">
                  <c:v>671</c:v>
                </c:pt>
                <c:pt idx="2">
                  <c:v>670.5</c:v>
                </c:pt>
                <c:pt idx="3">
                  <c:v>689</c:v>
                </c:pt>
                <c:pt idx="4">
                  <c:v>656</c:v>
                </c:pt>
                <c:pt idx="5">
                  <c:v>731</c:v>
                </c:pt>
                <c:pt idx="6">
                  <c:v>653</c:v>
                </c:pt>
                <c:pt idx="7">
                  <c:v>681</c:v>
                </c:pt>
                <c:pt idx="8">
                  <c:v>738</c:v>
                </c:pt>
                <c:pt idx="9">
                  <c:v>776.5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31152"/>
        <c:axId val="391434288"/>
      </c:barChart>
      <c:catAx>
        <c:axId val="39143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3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3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3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714</c:v>
                </c:pt>
                <c:pt idx="1">
                  <c:v>698.5</c:v>
                </c:pt>
                <c:pt idx="2">
                  <c:v>754.5</c:v>
                </c:pt>
                <c:pt idx="3">
                  <c:v>721</c:v>
                </c:pt>
                <c:pt idx="4">
                  <c:v>703</c:v>
                </c:pt>
                <c:pt idx="5">
                  <c:v>705</c:v>
                </c:pt>
                <c:pt idx="6">
                  <c:v>686.5</c:v>
                </c:pt>
                <c:pt idx="7">
                  <c:v>804</c:v>
                </c:pt>
                <c:pt idx="8">
                  <c:v>810.5</c:v>
                </c:pt>
                <c:pt idx="9">
                  <c:v>854.5</c:v>
                </c:pt>
                <c:pt idx="10">
                  <c:v>805.5</c:v>
                </c:pt>
                <c:pt idx="11">
                  <c:v>812.5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709320"/>
        <c:axId val="201710496"/>
      </c:barChart>
      <c:catAx>
        <c:axId val="201709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71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710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70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690</c:v>
                </c:pt>
                <c:pt idx="1">
                  <c:v>818</c:v>
                </c:pt>
                <c:pt idx="2">
                  <c:v>803</c:v>
                </c:pt>
                <c:pt idx="3">
                  <c:v>806.5</c:v>
                </c:pt>
                <c:pt idx="4">
                  <c:v>747</c:v>
                </c:pt>
                <c:pt idx="5">
                  <c:v>770</c:v>
                </c:pt>
                <c:pt idx="6">
                  <c:v>788</c:v>
                </c:pt>
                <c:pt idx="7">
                  <c:v>749</c:v>
                </c:pt>
                <c:pt idx="8">
                  <c:v>706.5</c:v>
                </c:pt>
                <c:pt idx="9">
                  <c:v>660</c:v>
                </c:pt>
                <c:pt idx="10">
                  <c:v>642</c:v>
                </c:pt>
                <c:pt idx="11">
                  <c:v>687.5</c:v>
                </c:pt>
                <c:pt idx="12">
                  <c:v>767.5</c:v>
                </c:pt>
                <c:pt idx="13">
                  <c:v>710.5</c:v>
                </c:pt>
                <c:pt idx="14">
                  <c:v>748</c:v>
                </c:pt>
                <c:pt idx="15">
                  <c:v>780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710104"/>
        <c:axId val="201709712"/>
      </c:barChart>
      <c:catAx>
        <c:axId val="201710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70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70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710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122228</xdr:rowOff>
    </xdr:from>
    <xdr:to>
      <xdr:col>40</xdr:col>
      <xdr:colOff>304800</xdr:colOff>
      <xdr:row>60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60669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N26" sqref="N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147</v>
      </c>
      <c r="E5" s="150"/>
      <c r="F5" s="150"/>
      <c r="G5" s="150"/>
      <c r="H5" s="150"/>
      <c r="I5" s="146" t="s">
        <v>53</v>
      </c>
      <c r="J5" s="146"/>
      <c r="K5" s="146"/>
      <c r="L5" s="151"/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149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42734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81</v>
      </c>
      <c r="C10" s="46">
        <v>161</v>
      </c>
      <c r="D10" s="46">
        <v>13</v>
      </c>
      <c r="E10" s="46">
        <v>4</v>
      </c>
      <c r="F10" s="6">
        <f t="shared" ref="F10:F22" si="0">B10*0.5+C10*1+D10*2+E10*2.5</f>
        <v>237.5</v>
      </c>
      <c r="G10" s="2"/>
      <c r="H10" s="19" t="s">
        <v>4</v>
      </c>
      <c r="I10" s="46">
        <v>111</v>
      </c>
      <c r="J10" s="46">
        <v>238</v>
      </c>
      <c r="K10" s="46">
        <v>15</v>
      </c>
      <c r="L10" s="46">
        <v>4</v>
      </c>
      <c r="M10" s="6">
        <f t="shared" ref="M10:M22" si="1">I10*0.5+J10*1+K10*2+L10*2.5</f>
        <v>333.5</v>
      </c>
      <c r="N10" s="9">
        <f>F20+F21+F22+M10</f>
        <v>1272.5</v>
      </c>
      <c r="O10" s="19" t="s">
        <v>43</v>
      </c>
      <c r="P10" s="46">
        <v>91</v>
      </c>
      <c r="Q10" s="46">
        <v>205</v>
      </c>
      <c r="R10" s="46">
        <v>12</v>
      </c>
      <c r="S10" s="46">
        <v>0</v>
      </c>
      <c r="T10" s="6">
        <f t="shared" ref="T10:T21" si="2">P10*0.5+Q10*1+R10*2+S10*2.5</f>
        <v>274.5</v>
      </c>
      <c r="U10" s="10"/>
      <c r="AB10" s="1"/>
    </row>
    <row r="11" spans="1:28" ht="24" customHeight="1" x14ac:dyDescent="0.2">
      <c r="A11" s="18" t="s">
        <v>14</v>
      </c>
      <c r="B11" s="46">
        <v>130</v>
      </c>
      <c r="C11" s="46">
        <v>156</v>
      </c>
      <c r="D11" s="46">
        <v>16</v>
      </c>
      <c r="E11" s="46">
        <v>2</v>
      </c>
      <c r="F11" s="6">
        <f t="shared" si="0"/>
        <v>258</v>
      </c>
      <c r="G11" s="2"/>
      <c r="H11" s="19" t="s">
        <v>5</v>
      </c>
      <c r="I11" s="46">
        <v>107</v>
      </c>
      <c r="J11" s="46">
        <v>227</v>
      </c>
      <c r="K11" s="46">
        <v>13</v>
      </c>
      <c r="L11" s="46">
        <v>6</v>
      </c>
      <c r="M11" s="6">
        <f t="shared" si="1"/>
        <v>321.5</v>
      </c>
      <c r="N11" s="9">
        <f>F21+F22+M10+M11</f>
        <v>1370</v>
      </c>
      <c r="O11" s="19" t="s">
        <v>44</v>
      </c>
      <c r="P11" s="46">
        <v>90</v>
      </c>
      <c r="Q11" s="46">
        <v>215</v>
      </c>
      <c r="R11" s="46">
        <v>14</v>
      </c>
      <c r="S11" s="46">
        <v>1</v>
      </c>
      <c r="T11" s="6">
        <f t="shared" si="2"/>
        <v>290.5</v>
      </c>
      <c r="U11" s="2"/>
      <c r="AB11" s="1"/>
    </row>
    <row r="12" spans="1:28" ht="24" customHeight="1" x14ac:dyDescent="0.2">
      <c r="A12" s="18" t="s">
        <v>17</v>
      </c>
      <c r="B12" s="46">
        <v>127</v>
      </c>
      <c r="C12" s="46">
        <v>168</v>
      </c>
      <c r="D12" s="46">
        <v>17</v>
      </c>
      <c r="E12" s="46">
        <v>3</v>
      </c>
      <c r="F12" s="6">
        <f t="shared" si="0"/>
        <v>273</v>
      </c>
      <c r="G12" s="2"/>
      <c r="H12" s="19" t="s">
        <v>6</v>
      </c>
      <c r="I12" s="46">
        <v>125</v>
      </c>
      <c r="J12" s="46">
        <v>226</v>
      </c>
      <c r="K12" s="46">
        <v>10</v>
      </c>
      <c r="L12" s="46">
        <v>6</v>
      </c>
      <c r="M12" s="6">
        <f t="shared" si="1"/>
        <v>323.5</v>
      </c>
      <c r="N12" s="2">
        <f>F22+M10+M11+M12</f>
        <v>1325</v>
      </c>
      <c r="O12" s="19" t="s">
        <v>32</v>
      </c>
      <c r="P12" s="46">
        <v>105</v>
      </c>
      <c r="Q12" s="46">
        <v>230</v>
      </c>
      <c r="R12" s="46">
        <v>12</v>
      </c>
      <c r="S12" s="46">
        <v>2</v>
      </c>
      <c r="T12" s="6">
        <f t="shared" si="2"/>
        <v>311.5</v>
      </c>
      <c r="U12" s="2"/>
      <c r="AB12" s="1"/>
    </row>
    <row r="13" spans="1:28" ht="24" customHeight="1" x14ac:dyDescent="0.2">
      <c r="A13" s="18" t="s">
        <v>19</v>
      </c>
      <c r="B13" s="46">
        <v>113</v>
      </c>
      <c r="C13" s="46">
        <v>205</v>
      </c>
      <c r="D13" s="46">
        <v>13</v>
      </c>
      <c r="E13" s="46">
        <v>7</v>
      </c>
      <c r="F13" s="6">
        <f t="shared" si="0"/>
        <v>305</v>
      </c>
      <c r="G13" s="2">
        <f t="shared" ref="G13:G19" si="3">F10+F11+F12+F13</f>
        <v>1073.5</v>
      </c>
      <c r="H13" s="19" t="s">
        <v>7</v>
      </c>
      <c r="I13" s="46">
        <v>112</v>
      </c>
      <c r="J13" s="46">
        <v>249</v>
      </c>
      <c r="K13" s="46">
        <v>13</v>
      </c>
      <c r="L13" s="46">
        <v>3</v>
      </c>
      <c r="M13" s="6">
        <f t="shared" si="1"/>
        <v>338.5</v>
      </c>
      <c r="N13" s="2">
        <f t="shared" ref="N13:N18" si="4">M10+M11+M12+M13</f>
        <v>1317</v>
      </c>
      <c r="O13" s="19" t="s">
        <v>33</v>
      </c>
      <c r="P13" s="46">
        <v>95</v>
      </c>
      <c r="Q13" s="46">
        <v>216</v>
      </c>
      <c r="R13" s="46">
        <v>13</v>
      </c>
      <c r="S13" s="46">
        <v>3</v>
      </c>
      <c r="T13" s="6">
        <f t="shared" si="2"/>
        <v>297</v>
      </c>
      <c r="U13" s="2">
        <f t="shared" ref="U13:U21" si="5">T10+T11+T12+T13</f>
        <v>1173.5</v>
      </c>
      <c r="AB13" s="51">
        <v>241</v>
      </c>
    </row>
    <row r="14" spans="1:28" ht="24" customHeight="1" x14ac:dyDescent="0.2">
      <c r="A14" s="18" t="s">
        <v>21</v>
      </c>
      <c r="B14" s="46">
        <v>81</v>
      </c>
      <c r="C14" s="46">
        <v>197</v>
      </c>
      <c r="D14" s="46">
        <v>18</v>
      </c>
      <c r="E14" s="46">
        <v>2</v>
      </c>
      <c r="F14" s="6">
        <f t="shared" si="0"/>
        <v>278.5</v>
      </c>
      <c r="G14" s="2">
        <f t="shared" si="3"/>
        <v>1114.5</v>
      </c>
      <c r="H14" s="19" t="s">
        <v>9</v>
      </c>
      <c r="I14" s="46">
        <v>107</v>
      </c>
      <c r="J14" s="46">
        <v>230</v>
      </c>
      <c r="K14" s="46">
        <v>13</v>
      </c>
      <c r="L14" s="46">
        <v>4</v>
      </c>
      <c r="M14" s="6">
        <f t="shared" si="1"/>
        <v>319.5</v>
      </c>
      <c r="N14" s="2">
        <f t="shared" si="4"/>
        <v>1303</v>
      </c>
      <c r="O14" s="19" t="s">
        <v>29</v>
      </c>
      <c r="P14" s="45">
        <v>90</v>
      </c>
      <c r="Q14" s="45">
        <v>200</v>
      </c>
      <c r="R14" s="45">
        <v>19</v>
      </c>
      <c r="S14" s="45">
        <v>2</v>
      </c>
      <c r="T14" s="6">
        <f t="shared" si="2"/>
        <v>288</v>
      </c>
      <c r="U14" s="2">
        <f t="shared" si="5"/>
        <v>1187</v>
      </c>
      <c r="AB14" s="51">
        <v>250</v>
      </c>
    </row>
    <row r="15" spans="1:28" ht="24" customHeight="1" x14ac:dyDescent="0.2">
      <c r="A15" s="18" t="s">
        <v>23</v>
      </c>
      <c r="B15" s="46">
        <v>105</v>
      </c>
      <c r="C15" s="46">
        <v>186</v>
      </c>
      <c r="D15" s="46">
        <v>20</v>
      </c>
      <c r="E15" s="46">
        <v>5</v>
      </c>
      <c r="F15" s="6">
        <f t="shared" si="0"/>
        <v>291</v>
      </c>
      <c r="G15" s="2">
        <f t="shared" si="3"/>
        <v>1147.5</v>
      </c>
      <c r="H15" s="19" t="s">
        <v>12</v>
      </c>
      <c r="I15" s="46">
        <v>125</v>
      </c>
      <c r="J15" s="46">
        <v>200</v>
      </c>
      <c r="K15" s="46">
        <v>12</v>
      </c>
      <c r="L15" s="46">
        <v>2</v>
      </c>
      <c r="M15" s="6">
        <f t="shared" si="1"/>
        <v>291.5</v>
      </c>
      <c r="N15" s="2">
        <f t="shared" si="4"/>
        <v>1273</v>
      </c>
      <c r="O15" s="18" t="s">
        <v>30</v>
      </c>
      <c r="P15" s="46">
        <v>86</v>
      </c>
      <c r="Q15" s="46">
        <v>198</v>
      </c>
      <c r="R15" s="45">
        <v>19</v>
      </c>
      <c r="S15" s="46">
        <v>5</v>
      </c>
      <c r="T15" s="6">
        <f t="shared" si="2"/>
        <v>291.5</v>
      </c>
      <c r="U15" s="2">
        <f t="shared" si="5"/>
        <v>1188</v>
      </c>
      <c r="AB15" s="51">
        <v>262</v>
      </c>
    </row>
    <row r="16" spans="1:28" ht="24" customHeight="1" x14ac:dyDescent="0.2">
      <c r="A16" s="18" t="s">
        <v>39</v>
      </c>
      <c r="B16" s="46">
        <v>116</v>
      </c>
      <c r="C16" s="46">
        <v>166</v>
      </c>
      <c r="D16" s="46">
        <v>22</v>
      </c>
      <c r="E16" s="46">
        <v>3</v>
      </c>
      <c r="F16" s="6">
        <f t="shared" si="0"/>
        <v>275.5</v>
      </c>
      <c r="G16" s="2">
        <f t="shared" si="3"/>
        <v>1150</v>
      </c>
      <c r="H16" s="19" t="s">
        <v>15</v>
      </c>
      <c r="I16" s="46">
        <v>112</v>
      </c>
      <c r="J16" s="46">
        <v>180</v>
      </c>
      <c r="K16" s="46">
        <v>11</v>
      </c>
      <c r="L16" s="46">
        <v>3</v>
      </c>
      <c r="M16" s="6">
        <f t="shared" si="1"/>
        <v>265.5</v>
      </c>
      <c r="N16" s="2">
        <f t="shared" si="4"/>
        <v>1215</v>
      </c>
      <c r="O16" s="19" t="s">
        <v>8</v>
      </c>
      <c r="P16" s="46">
        <v>81</v>
      </c>
      <c r="Q16" s="46">
        <v>154</v>
      </c>
      <c r="R16" s="46">
        <v>20</v>
      </c>
      <c r="S16" s="46">
        <v>1</v>
      </c>
      <c r="T16" s="6">
        <f t="shared" si="2"/>
        <v>237</v>
      </c>
      <c r="U16" s="2">
        <f t="shared" si="5"/>
        <v>1113.5</v>
      </c>
      <c r="AB16" s="51">
        <v>270.5</v>
      </c>
    </row>
    <row r="17" spans="1:28" ht="24" customHeight="1" x14ac:dyDescent="0.2">
      <c r="A17" s="18" t="s">
        <v>40</v>
      </c>
      <c r="B17" s="46">
        <v>89</v>
      </c>
      <c r="C17" s="46">
        <v>180</v>
      </c>
      <c r="D17" s="46">
        <v>24</v>
      </c>
      <c r="E17" s="46">
        <v>6</v>
      </c>
      <c r="F17" s="6">
        <f t="shared" si="0"/>
        <v>287.5</v>
      </c>
      <c r="G17" s="2">
        <f t="shared" si="3"/>
        <v>1132.5</v>
      </c>
      <c r="H17" s="19" t="s">
        <v>18</v>
      </c>
      <c r="I17" s="46">
        <v>107</v>
      </c>
      <c r="J17" s="46">
        <v>177</v>
      </c>
      <c r="K17" s="46">
        <v>10</v>
      </c>
      <c r="L17" s="46">
        <v>2</v>
      </c>
      <c r="M17" s="6">
        <f t="shared" si="1"/>
        <v>255.5</v>
      </c>
      <c r="N17" s="2">
        <f t="shared" si="4"/>
        <v>1132</v>
      </c>
      <c r="O17" s="19" t="s">
        <v>10</v>
      </c>
      <c r="P17" s="46">
        <v>100</v>
      </c>
      <c r="Q17" s="46">
        <v>206</v>
      </c>
      <c r="R17" s="46">
        <v>19</v>
      </c>
      <c r="S17" s="46">
        <v>3</v>
      </c>
      <c r="T17" s="6">
        <f t="shared" si="2"/>
        <v>301.5</v>
      </c>
      <c r="U17" s="2">
        <f t="shared" si="5"/>
        <v>1118</v>
      </c>
      <c r="AB17" s="51">
        <v>289.5</v>
      </c>
    </row>
    <row r="18" spans="1:28" ht="24" customHeight="1" x14ac:dyDescent="0.2">
      <c r="A18" s="18" t="s">
        <v>41</v>
      </c>
      <c r="B18" s="46">
        <v>80</v>
      </c>
      <c r="C18" s="46">
        <v>206</v>
      </c>
      <c r="D18" s="46">
        <v>20</v>
      </c>
      <c r="E18" s="46">
        <v>4</v>
      </c>
      <c r="F18" s="6">
        <f t="shared" si="0"/>
        <v>296</v>
      </c>
      <c r="G18" s="2">
        <f t="shared" si="3"/>
        <v>1150</v>
      </c>
      <c r="H18" s="19" t="s">
        <v>20</v>
      </c>
      <c r="I18" s="46">
        <v>100</v>
      </c>
      <c r="J18" s="46">
        <v>189</v>
      </c>
      <c r="K18" s="46">
        <v>13</v>
      </c>
      <c r="L18" s="46">
        <v>0</v>
      </c>
      <c r="M18" s="6">
        <f t="shared" si="1"/>
        <v>265</v>
      </c>
      <c r="N18" s="2">
        <f t="shared" si="4"/>
        <v>1077.5</v>
      </c>
      <c r="O18" s="19" t="s">
        <v>13</v>
      </c>
      <c r="P18" s="46">
        <v>152</v>
      </c>
      <c r="Q18" s="46">
        <v>200</v>
      </c>
      <c r="R18" s="46">
        <v>15</v>
      </c>
      <c r="S18" s="46">
        <v>4</v>
      </c>
      <c r="T18" s="6">
        <f t="shared" si="2"/>
        <v>316</v>
      </c>
      <c r="U18" s="2">
        <f t="shared" si="5"/>
        <v>1146</v>
      </c>
      <c r="AB18" s="51">
        <v>291</v>
      </c>
    </row>
    <row r="19" spans="1:28" ht="24" customHeight="1" thickBot="1" x14ac:dyDescent="0.25">
      <c r="A19" s="21" t="s">
        <v>42</v>
      </c>
      <c r="B19" s="47">
        <v>108</v>
      </c>
      <c r="C19" s="47">
        <v>236</v>
      </c>
      <c r="D19" s="47">
        <v>13</v>
      </c>
      <c r="E19" s="47">
        <v>7</v>
      </c>
      <c r="F19" s="7">
        <f t="shared" si="0"/>
        <v>333.5</v>
      </c>
      <c r="G19" s="3">
        <f t="shared" si="3"/>
        <v>1192.5</v>
      </c>
      <c r="H19" s="20" t="s">
        <v>22</v>
      </c>
      <c r="I19" s="45">
        <v>95</v>
      </c>
      <c r="J19" s="45">
        <v>230</v>
      </c>
      <c r="K19" s="45">
        <v>19</v>
      </c>
      <c r="L19" s="45">
        <v>2</v>
      </c>
      <c r="M19" s="6">
        <f t="shared" si="1"/>
        <v>320.5</v>
      </c>
      <c r="N19" s="2">
        <f>M16+M17+M18+M19</f>
        <v>1106.5</v>
      </c>
      <c r="O19" s="19" t="s">
        <v>16</v>
      </c>
      <c r="P19" s="46">
        <v>100</v>
      </c>
      <c r="Q19" s="46">
        <v>264</v>
      </c>
      <c r="R19" s="46">
        <v>13</v>
      </c>
      <c r="S19" s="46">
        <v>2</v>
      </c>
      <c r="T19" s="6">
        <f t="shared" si="2"/>
        <v>345</v>
      </c>
      <c r="U19" s="2">
        <f t="shared" si="5"/>
        <v>1199.5</v>
      </c>
      <c r="AB19" s="51">
        <v>294</v>
      </c>
    </row>
    <row r="20" spans="1:28" ht="24" customHeight="1" x14ac:dyDescent="0.2">
      <c r="A20" s="19" t="s">
        <v>27</v>
      </c>
      <c r="B20" s="45">
        <v>112</v>
      </c>
      <c r="C20" s="45">
        <v>130</v>
      </c>
      <c r="D20" s="45">
        <v>14</v>
      </c>
      <c r="E20" s="45">
        <v>4</v>
      </c>
      <c r="F20" s="8">
        <f t="shared" si="0"/>
        <v>224</v>
      </c>
      <c r="G20" s="35"/>
      <c r="H20" s="19" t="s">
        <v>24</v>
      </c>
      <c r="I20" s="46">
        <v>81</v>
      </c>
      <c r="J20" s="46">
        <v>220</v>
      </c>
      <c r="K20" s="46">
        <v>16</v>
      </c>
      <c r="L20" s="46">
        <v>3</v>
      </c>
      <c r="M20" s="8">
        <f t="shared" si="1"/>
        <v>300</v>
      </c>
      <c r="N20" s="2">
        <f>M17+M18+M19+M20</f>
        <v>1141</v>
      </c>
      <c r="O20" s="19" t="s">
        <v>45</v>
      </c>
      <c r="P20" s="45">
        <v>165</v>
      </c>
      <c r="Q20" s="45">
        <v>216</v>
      </c>
      <c r="R20" s="46">
        <v>12</v>
      </c>
      <c r="S20" s="45">
        <v>0</v>
      </c>
      <c r="T20" s="8">
        <f t="shared" si="2"/>
        <v>322.5</v>
      </c>
      <c r="U20" s="2">
        <f t="shared" si="5"/>
        <v>1285</v>
      </c>
      <c r="V20">
        <f>P20+P19+P18+P17</f>
        <v>517</v>
      </c>
      <c r="W20">
        <f t="shared" ref="W20:Y20" si="6">Q20+Q19+Q18+Q17</f>
        <v>886</v>
      </c>
      <c r="X20">
        <f t="shared" si="6"/>
        <v>59</v>
      </c>
      <c r="Y20">
        <f t="shared" si="6"/>
        <v>9</v>
      </c>
      <c r="AB20" s="51">
        <v>299</v>
      </c>
    </row>
    <row r="21" spans="1:28" ht="24" customHeight="1" thickBot="1" x14ac:dyDescent="0.25">
      <c r="A21" s="19" t="s">
        <v>28</v>
      </c>
      <c r="B21" s="46">
        <v>126</v>
      </c>
      <c r="C21" s="46">
        <v>269</v>
      </c>
      <c r="D21" s="46">
        <v>12</v>
      </c>
      <c r="E21" s="46">
        <v>5</v>
      </c>
      <c r="F21" s="6">
        <f t="shared" si="0"/>
        <v>368.5</v>
      </c>
      <c r="G21" s="36"/>
      <c r="H21" s="20" t="s">
        <v>25</v>
      </c>
      <c r="I21" s="46">
        <v>93</v>
      </c>
      <c r="J21" s="46">
        <v>215</v>
      </c>
      <c r="K21" s="46">
        <v>12</v>
      </c>
      <c r="L21" s="46">
        <v>3</v>
      </c>
      <c r="M21" s="6">
        <f t="shared" si="1"/>
        <v>293</v>
      </c>
      <c r="N21" s="2">
        <f>M18+M19+M20+M21</f>
        <v>1178.5</v>
      </c>
      <c r="O21" s="21" t="s">
        <v>46</v>
      </c>
      <c r="P21" s="47">
        <v>130</v>
      </c>
      <c r="Q21" s="47">
        <v>216</v>
      </c>
      <c r="R21" s="47">
        <v>15</v>
      </c>
      <c r="S21" s="47">
        <v>2</v>
      </c>
      <c r="T21" s="7">
        <f t="shared" si="2"/>
        <v>316</v>
      </c>
      <c r="U21" s="3">
        <f t="shared" si="5"/>
        <v>1299.5</v>
      </c>
      <c r="AB21" s="51">
        <v>299.5</v>
      </c>
    </row>
    <row r="22" spans="1:28" ht="24" customHeight="1" thickBot="1" x14ac:dyDescent="0.25">
      <c r="A22" s="19" t="s">
        <v>1</v>
      </c>
      <c r="B22" s="46">
        <v>107</v>
      </c>
      <c r="C22" s="46">
        <v>246</v>
      </c>
      <c r="D22" s="46">
        <v>16</v>
      </c>
      <c r="E22" s="46">
        <v>6</v>
      </c>
      <c r="F22" s="6">
        <f t="shared" si="0"/>
        <v>346.5</v>
      </c>
      <c r="G22" s="2"/>
      <c r="H22" s="21" t="s">
        <v>26</v>
      </c>
      <c r="I22" s="47">
        <v>84</v>
      </c>
      <c r="J22" s="47">
        <v>230</v>
      </c>
      <c r="K22" s="47">
        <v>13</v>
      </c>
      <c r="L22" s="47">
        <v>5</v>
      </c>
      <c r="M22" s="6">
        <f t="shared" si="1"/>
        <v>310.5</v>
      </c>
      <c r="N22" s="3">
        <f>M19+M20+M21+M22</f>
        <v>1224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1192.5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1370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1299.5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88</v>
      </c>
      <c r="G24" s="57"/>
      <c r="H24" s="137"/>
      <c r="I24" s="138"/>
      <c r="J24" s="52" t="s">
        <v>72</v>
      </c>
      <c r="K24" s="55"/>
      <c r="L24" s="55"/>
      <c r="M24" s="56" t="s">
        <v>63</v>
      </c>
      <c r="N24" s="57"/>
      <c r="O24" s="137"/>
      <c r="P24" s="138"/>
      <c r="Q24" s="52" t="s">
        <v>72</v>
      </c>
      <c r="R24" s="55"/>
      <c r="S24" s="55"/>
      <c r="T24" s="56" t="s">
        <v>71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30" width="11.5703125" customWidth="1"/>
    <col min="31" max="16384" width="11.5703125" style="1"/>
  </cols>
  <sheetData>
    <row r="1" spans="1:30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30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30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30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30" ht="12.75" customHeight="1" x14ac:dyDescent="0.2">
      <c r="A5" s="146" t="s">
        <v>56</v>
      </c>
      <c r="B5" s="146"/>
      <c r="C5" s="146"/>
      <c r="D5" s="150" t="str">
        <f>'G-1'!D5:H5</f>
        <v>CALLE 70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0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30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42734</v>
      </c>
      <c r="T6" s="159"/>
      <c r="U6" s="159"/>
    </row>
    <row r="7" spans="1:30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30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30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30" ht="24" customHeight="1" x14ac:dyDescent="0.2">
      <c r="A10" s="18" t="s">
        <v>11</v>
      </c>
      <c r="B10" s="46">
        <v>110</v>
      </c>
      <c r="C10" s="46">
        <v>231</v>
      </c>
      <c r="D10" s="46">
        <v>34</v>
      </c>
      <c r="E10" s="46">
        <v>9</v>
      </c>
      <c r="F10" s="48">
        <f>B10*0.5+C10*1+D10*2+E10*2.5</f>
        <v>376.5</v>
      </c>
      <c r="G10" s="2"/>
      <c r="H10" s="19" t="s">
        <v>4</v>
      </c>
      <c r="I10" s="46">
        <v>118</v>
      </c>
      <c r="J10" s="46">
        <v>356</v>
      </c>
      <c r="K10" s="46">
        <v>24</v>
      </c>
      <c r="L10" s="46">
        <v>4</v>
      </c>
      <c r="M10" s="6">
        <f>I10*0.5+J10*1+K10*2+L10*2.5</f>
        <v>473</v>
      </c>
      <c r="N10" s="9">
        <f>F20+F21+F22+M10</f>
        <v>1845</v>
      </c>
      <c r="O10" s="19" t="s">
        <v>43</v>
      </c>
      <c r="P10" s="46">
        <v>138</v>
      </c>
      <c r="Q10" s="46">
        <v>320</v>
      </c>
      <c r="R10" s="46">
        <v>19</v>
      </c>
      <c r="S10" s="46">
        <v>5</v>
      </c>
      <c r="T10" s="6">
        <f>P10*0.5+Q10*1+R10*2+S10*2.5</f>
        <v>439.5</v>
      </c>
      <c r="U10" s="10"/>
      <c r="Y10" s="1"/>
      <c r="Z10" s="1"/>
      <c r="AA10" s="1" t="s">
        <v>84</v>
      </c>
      <c r="AB10" s="51">
        <v>929.5</v>
      </c>
      <c r="AC10" s="1"/>
      <c r="AD10" s="1"/>
    </row>
    <row r="11" spans="1:30" ht="24" customHeight="1" x14ac:dyDescent="0.2">
      <c r="A11" s="18" t="s">
        <v>14</v>
      </c>
      <c r="B11" s="46">
        <v>124</v>
      </c>
      <c r="C11" s="46">
        <v>269</v>
      </c>
      <c r="D11" s="46">
        <v>31</v>
      </c>
      <c r="E11" s="46">
        <v>8</v>
      </c>
      <c r="F11" s="6">
        <f t="shared" ref="F11:F22" si="0">B11*0.5+C11*1+D11*2+E11*2.5</f>
        <v>413</v>
      </c>
      <c r="G11" s="2"/>
      <c r="H11" s="19" t="s">
        <v>5</v>
      </c>
      <c r="I11" s="46">
        <v>106</v>
      </c>
      <c r="J11" s="46">
        <v>306</v>
      </c>
      <c r="K11" s="46">
        <v>22</v>
      </c>
      <c r="L11" s="46">
        <v>9</v>
      </c>
      <c r="M11" s="6">
        <f t="shared" ref="M11:M22" si="1">I11*0.5+J11*1+K11*2+L11*2.5</f>
        <v>425.5</v>
      </c>
      <c r="N11" s="9">
        <f>F21+F22+M10+M11</f>
        <v>1804.5</v>
      </c>
      <c r="O11" s="19" t="s">
        <v>44</v>
      </c>
      <c r="P11" s="46">
        <v>121</v>
      </c>
      <c r="Q11" s="46">
        <v>306</v>
      </c>
      <c r="R11" s="46">
        <v>17</v>
      </c>
      <c r="S11" s="46">
        <v>3</v>
      </c>
      <c r="T11" s="6">
        <f t="shared" ref="T11:T21" si="2">P11*0.5+Q11*1+R11*2+S11*2.5</f>
        <v>408</v>
      </c>
      <c r="U11" s="2"/>
      <c r="Y11" s="1"/>
      <c r="Z11" s="1"/>
      <c r="AA11" s="1" t="s">
        <v>66</v>
      </c>
      <c r="AB11" s="51">
        <v>932.5</v>
      </c>
      <c r="AC11" s="1"/>
      <c r="AD11" s="1"/>
    </row>
    <row r="12" spans="1:30" ht="24" customHeight="1" x14ac:dyDescent="0.2">
      <c r="A12" s="18" t="s">
        <v>17</v>
      </c>
      <c r="B12" s="46">
        <v>125</v>
      </c>
      <c r="C12" s="46">
        <v>256</v>
      </c>
      <c r="D12" s="46">
        <v>32</v>
      </c>
      <c r="E12" s="46">
        <v>6</v>
      </c>
      <c r="F12" s="6">
        <f t="shared" si="0"/>
        <v>397.5</v>
      </c>
      <c r="G12" s="2"/>
      <c r="H12" s="19" t="s">
        <v>6</v>
      </c>
      <c r="I12" s="46">
        <v>109</v>
      </c>
      <c r="J12" s="46">
        <v>341</v>
      </c>
      <c r="K12" s="46">
        <v>13</v>
      </c>
      <c r="L12" s="46">
        <v>10</v>
      </c>
      <c r="M12" s="6">
        <f t="shared" si="1"/>
        <v>446.5</v>
      </c>
      <c r="N12" s="2">
        <f>F22+M10+M11+M12</f>
        <v>1801.5</v>
      </c>
      <c r="O12" s="19" t="s">
        <v>32</v>
      </c>
      <c r="P12" s="46">
        <v>130</v>
      </c>
      <c r="Q12" s="46">
        <v>328</v>
      </c>
      <c r="R12" s="46">
        <v>20</v>
      </c>
      <c r="S12" s="46">
        <v>4</v>
      </c>
      <c r="T12" s="6">
        <f t="shared" si="2"/>
        <v>443</v>
      </c>
      <c r="U12" s="2"/>
      <c r="Y12" s="1"/>
      <c r="Z12" s="1"/>
      <c r="AA12" s="1" t="s">
        <v>67</v>
      </c>
      <c r="AB12" s="51">
        <v>944.5</v>
      </c>
      <c r="AC12" s="1"/>
      <c r="AD12" s="1"/>
    </row>
    <row r="13" spans="1:30" ht="24" customHeight="1" x14ac:dyDescent="0.2">
      <c r="A13" s="18" t="s">
        <v>19</v>
      </c>
      <c r="B13" s="46">
        <v>106</v>
      </c>
      <c r="C13" s="46">
        <v>254</v>
      </c>
      <c r="D13" s="46">
        <v>26</v>
      </c>
      <c r="E13" s="46">
        <v>10</v>
      </c>
      <c r="F13" s="6">
        <f t="shared" si="0"/>
        <v>384</v>
      </c>
      <c r="G13" s="2">
        <f>F10+F11+F12+F13</f>
        <v>1571</v>
      </c>
      <c r="H13" s="19" t="s">
        <v>7</v>
      </c>
      <c r="I13" s="46">
        <v>112</v>
      </c>
      <c r="J13" s="46">
        <v>336</v>
      </c>
      <c r="K13" s="46">
        <v>20</v>
      </c>
      <c r="L13" s="46">
        <v>7</v>
      </c>
      <c r="M13" s="6">
        <f t="shared" si="1"/>
        <v>449.5</v>
      </c>
      <c r="N13" s="2">
        <f t="shared" ref="N13:N18" si="3">M10+M11+M12+M13</f>
        <v>1794.5</v>
      </c>
      <c r="O13" s="19" t="s">
        <v>33</v>
      </c>
      <c r="P13" s="46">
        <v>141</v>
      </c>
      <c r="Q13" s="46">
        <v>310</v>
      </c>
      <c r="R13" s="46">
        <v>18</v>
      </c>
      <c r="S13" s="46">
        <v>3</v>
      </c>
      <c r="T13" s="6">
        <f t="shared" si="2"/>
        <v>424</v>
      </c>
      <c r="U13" s="2">
        <f t="shared" ref="U13:U21" si="4">T10+T11+T12+T13</f>
        <v>1714.5</v>
      </c>
      <c r="Y13" s="1" t="s">
        <v>88</v>
      </c>
      <c r="Z13" s="51">
        <v>1077.5</v>
      </c>
      <c r="AA13" s="1" t="s">
        <v>79</v>
      </c>
      <c r="AB13" s="51">
        <v>950</v>
      </c>
      <c r="AC13" s="1" t="s">
        <v>76</v>
      </c>
      <c r="AD13" s="51">
        <v>0</v>
      </c>
    </row>
    <row r="14" spans="1:30" ht="24" customHeight="1" x14ac:dyDescent="0.2">
      <c r="A14" s="18" t="s">
        <v>21</v>
      </c>
      <c r="B14" s="46">
        <v>107</v>
      </c>
      <c r="C14" s="46">
        <v>238</v>
      </c>
      <c r="D14" s="46">
        <v>33</v>
      </c>
      <c r="E14" s="46">
        <v>8</v>
      </c>
      <c r="F14" s="6">
        <f t="shared" si="0"/>
        <v>377.5</v>
      </c>
      <c r="G14" s="2">
        <f t="shared" ref="G14:G19" si="5">F11+F12+F13+F14</f>
        <v>1572</v>
      </c>
      <c r="H14" s="19" t="s">
        <v>9</v>
      </c>
      <c r="I14" s="46">
        <v>121</v>
      </c>
      <c r="J14" s="46">
        <v>320</v>
      </c>
      <c r="K14" s="46">
        <v>17</v>
      </c>
      <c r="L14" s="46">
        <v>6</v>
      </c>
      <c r="M14" s="6">
        <f t="shared" si="1"/>
        <v>429.5</v>
      </c>
      <c r="N14" s="2">
        <f t="shared" si="3"/>
        <v>1751</v>
      </c>
      <c r="O14" s="19" t="s">
        <v>29</v>
      </c>
      <c r="P14" s="45">
        <v>119</v>
      </c>
      <c r="Q14" s="45">
        <v>299</v>
      </c>
      <c r="R14" s="45">
        <v>22</v>
      </c>
      <c r="S14" s="45">
        <v>5</v>
      </c>
      <c r="T14" s="6">
        <f t="shared" si="2"/>
        <v>415</v>
      </c>
      <c r="U14" s="2">
        <f t="shared" si="4"/>
        <v>1690</v>
      </c>
      <c r="Y14" s="1" t="s">
        <v>86</v>
      </c>
      <c r="Z14" s="51">
        <v>1084</v>
      </c>
      <c r="AA14" s="1" t="s">
        <v>74</v>
      </c>
      <c r="AB14" s="51">
        <v>986</v>
      </c>
      <c r="AC14" s="1" t="s">
        <v>77</v>
      </c>
      <c r="AD14" s="51">
        <v>0</v>
      </c>
    </row>
    <row r="15" spans="1:30" ht="24" customHeight="1" x14ac:dyDescent="0.2">
      <c r="A15" s="18" t="s">
        <v>23</v>
      </c>
      <c r="B15" s="46">
        <v>127</v>
      </c>
      <c r="C15" s="46">
        <v>283</v>
      </c>
      <c r="D15" s="46">
        <v>28</v>
      </c>
      <c r="E15" s="46">
        <v>15</v>
      </c>
      <c r="F15" s="6">
        <f t="shared" si="0"/>
        <v>440</v>
      </c>
      <c r="G15" s="2">
        <f t="shared" si="5"/>
        <v>1599</v>
      </c>
      <c r="H15" s="19" t="s">
        <v>12</v>
      </c>
      <c r="I15" s="46">
        <v>115</v>
      </c>
      <c r="J15" s="46">
        <v>315</v>
      </c>
      <c r="K15" s="46">
        <v>15</v>
      </c>
      <c r="L15" s="46">
        <v>5</v>
      </c>
      <c r="M15" s="6">
        <f t="shared" si="1"/>
        <v>415</v>
      </c>
      <c r="N15" s="2">
        <f t="shared" si="3"/>
        <v>1740.5</v>
      </c>
      <c r="O15" s="18" t="s">
        <v>30</v>
      </c>
      <c r="P15" s="46">
        <v>120</v>
      </c>
      <c r="Q15" s="46">
        <v>301</v>
      </c>
      <c r="R15" s="46">
        <v>25</v>
      </c>
      <c r="S15" s="46">
        <v>1</v>
      </c>
      <c r="T15" s="6">
        <f t="shared" si="2"/>
        <v>413.5</v>
      </c>
      <c r="U15" s="2">
        <f t="shared" si="4"/>
        <v>1695.5</v>
      </c>
      <c r="Y15" s="1" t="s">
        <v>83</v>
      </c>
      <c r="Z15" s="51">
        <v>1088</v>
      </c>
      <c r="AA15" s="1" t="s">
        <v>63</v>
      </c>
      <c r="AB15" s="51">
        <v>1007</v>
      </c>
      <c r="AC15" s="1" t="s">
        <v>80</v>
      </c>
      <c r="AD15" s="51">
        <v>0</v>
      </c>
    </row>
    <row r="16" spans="1:30" ht="24" customHeight="1" x14ac:dyDescent="0.2">
      <c r="A16" s="18" t="s">
        <v>39</v>
      </c>
      <c r="B16" s="46">
        <v>103</v>
      </c>
      <c r="C16" s="46">
        <v>246</v>
      </c>
      <c r="D16" s="46">
        <v>20</v>
      </c>
      <c r="E16" s="46">
        <v>16</v>
      </c>
      <c r="F16" s="6">
        <f t="shared" si="0"/>
        <v>377.5</v>
      </c>
      <c r="G16" s="2">
        <f t="shared" si="5"/>
        <v>1579</v>
      </c>
      <c r="H16" s="19" t="s">
        <v>15</v>
      </c>
      <c r="I16" s="46">
        <v>110</v>
      </c>
      <c r="J16" s="46">
        <v>300</v>
      </c>
      <c r="K16" s="46">
        <v>16</v>
      </c>
      <c r="L16" s="46">
        <v>3</v>
      </c>
      <c r="M16" s="6">
        <f t="shared" si="1"/>
        <v>394.5</v>
      </c>
      <c r="N16" s="2">
        <f t="shared" si="3"/>
        <v>1688.5</v>
      </c>
      <c r="O16" s="19" t="s">
        <v>8</v>
      </c>
      <c r="P16" s="46">
        <v>118</v>
      </c>
      <c r="Q16" s="46">
        <v>333</v>
      </c>
      <c r="R16" s="46">
        <v>25</v>
      </c>
      <c r="S16" s="46">
        <v>3</v>
      </c>
      <c r="T16" s="6">
        <f t="shared" si="2"/>
        <v>449.5</v>
      </c>
      <c r="U16" s="2">
        <f t="shared" si="4"/>
        <v>1702</v>
      </c>
      <c r="Y16" s="1" t="s">
        <v>81</v>
      </c>
      <c r="Z16" s="51">
        <v>1121.5</v>
      </c>
      <c r="AA16" s="1" t="s">
        <v>75</v>
      </c>
      <c r="AB16" s="51">
        <v>1015.5</v>
      </c>
      <c r="AC16" s="1" t="s">
        <v>82</v>
      </c>
      <c r="AD16" s="51">
        <v>0</v>
      </c>
    </row>
    <row r="17" spans="1:30" ht="24" customHeight="1" x14ac:dyDescent="0.2">
      <c r="A17" s="18" t="s">
        <v>40</v>
      </c>
      <c r="B17" s="46">
        <v>103</v>
      </c>
      <c r="C17" s="46">
        <v>276</v>
      </c>
      <c r="D17" s="46">
        <v>23</v>
      </c>
      <c r="E17" s="46">
        <v>8</v>
      </c>
      <c r="F17" s="6">
        <f t="shared" si="0"/>
        <v>393.5</v>
      </c>
      <c r="G17" s="2">
        <f t="shared" si="5"/>
        <v>1588.5</v>
      </c>
      <c r="H17" s="19" t="s">
        <v>18</v>
      </c>
      <c r="I17" s="46">
        <v>80</v>
      </c>
      <c r="J17" s="46">
        <v>303</v>
      </c>
      <c r="K17" s="46">
        <v>18</v>
      </c>
      <c r="L17" s="46">
        <v>3</v>
      </c>
      <c r="M17" s="6">
        <f t="shared" si="1"/>
        <v>386.5</v>
      </c>
      <c r="N17" s="2">
        <f t="shared" si="3"/>
        <v>1625.5</v>
      </c>
      <c r="O17" s="19" t="s">
        <v>10</v>
      </c>
      <c r="P17" s="46">
        <v>99</v>
      </c>
      <c r="Q17" s="46">
        <v>394</v>
      </c>
      <c r="R17" s="46">
        <v>22</v>
      </c>
      <c r="S17" s="46">
        <v>6</v>
      </c>
      <c r="T17" s="6">
        <f t="shared" si="2"/>
        <v>502.5</v>
      </c>
      <c r="U17" s="2">
        <f t="shared" si="4"/>
        <v>1780.5</v>
      </c>
      <c r="Y17" s="1" t="s">
        <v>78</v>
      </c>
      <c r="Z17" s="51">
        <v>1162.5</v>
      </c>
      <c r="AA17" s="1" t="s">
        <v>73</v>
      </c>
      <c r="AB17" s="51">
        <v>1028.5</v>
      </c>
      <c r="AC17" s="1" t="s">
        <v>85</v>
      </c>
      <c r="AD17" s="51">
        <v>0</v>
      </c>
    </row>
    <row r="18" spans="1:30" ht="24" customHeight="1" x14ac:dyDescent="0.2">
      <c r="A18" s="18" t="s">
        <v>41</v>
      </c>
      <c r="B18" s="46">
        <v>99</v>
      </c>
      <c r="C18" s="46">
        <v>327</v>
      </c>
      <c r="D18" s="46">
        <v>19</v>
      </c>
      <c r="E18" s="46">
        <v>11</v>
      </c>
      <c r="F18" s="6">
        <f t="shared" si="0"/>
        <v>442</v>
      </c>
      <c r="G18" s="2">
        <f t="shared" si="5"/>
        <v>1653</v>
      </c>
      <c r="H18" s="19" t="s">
        <v>20</v>
      </c>
      <c r="I18" s="46">
        <v>92</v>
      </c>
      <c r="J18" s="46">
        <v>336</v>
      </c>
      <c r="K18" s="46">
        <v>19</v>
      </c>
      <c r="L18" s="46">
        <v>1</v>
      </c>
      <c r="M18" s="6">
        <f t="shared" si="1"/>
        <v>422.5</v>
      </c>
      <c r="N18" s="2">
        <f t="shared" si="3"/>
        <v>1618.5</v>
      </c>
      <c r="O18" s="19" t="s">
        <v>13</v>
      </c>
      <c r="P18" s="46">
        <v>99</v>
      </c>
      <c r="Q18" s="46">
        <v>387</v>
      </c>
      <c r="R18" s="46">
        <v>24</v>
      </c>
      <c r="S18" s="46">
        <v>4</v>
      </c>
      <c r="T18" s="6">
        <f t="shared" si="2"/>
        <v>494.5</v>
      </c>
      <c r="U18" s="2">
        <f t="shared" si="4"/>
        <v>1860</v>
      </c>
      <c r="Y18" s="1" t="s">
        <v>65</v>
      </c>
      <c r="Z18" s="51">
        <v>1171</v>
      </c>
      <c r="AA18" s="1" t="s">
        <v>87</v>
      </c>
      <c r="AB18" s="51">
        <v>1031</v>
      </c>
      <c r="AC18" s="1" t="s">
        <v>68</v>
      </c>
      <c r="AD18" s="51">
        <v>0</v>
      </c>
    </row>
    <row r="19" spans="1:30" ht="24" customHeight="1" thickBot="1" x14ac:dyDescent="0.25">
      <c r="A19" s="21" t="s">
        <v>42</v>
      </c>
      <c r="B19" s="47">
        <v>100</v>
      </c>
      <c r="C19" s="47">
        <v>307</v>
      </c>
      <c r="D19" s="47">
        <v>23</v>
      </c>
      <c r="E19" s="47">
        <v>16</v>
      </c>
      <c r="F19" s="7">
        <f t="shared" si="0"/>
        <v>443</v>
      </c>
      <c r="G19" s="3">
        <f t="shared" si="5"/>
        <v>1656</v>
      </c>
      <c r="H19" s="20" t="s">
        <v>22</v>
      </c>
      <c r="I19" s="45">
        <v>101</v>
      </c>
      <c r="J19" s="45">
        <v>341</v>
      </c>
      <c r="K19" s="45">
        <v>19</v>
      </c>
      <c r="L19" s="45">
        <v>7</v>
      </c>
      <c r="M19" s="6">
        <f t="shared" si="1"/>
        <v>447</v>
      </c>
      <c r="N19" s="2">
        <f>M16+M17+M18+M19</f>
        <v>1650.5</v>
      </c>
      <c r="O19" s="19" t="s">
        <v>16</v>
      </c>
      <c r="P19" s="46">
        <v>120</v>
      </c>
      <c r="Q19" s="46">
        <v>393</v>
      </c>
      <c r="R19" s="46">
        <v>22</v>
      </c>
      <c r="S19" s="46">
        <v>5</v>
      </c>
      <c r="T19" s="6">
        <f t="shared" si="2"/>
        <v>509.5</v>
      </c>
      <c r="U19" s="2">
        <f t="shared" si="4"/>
        <v>1956</v>
      </c>
      <c r="Y19" s="1" t="s">
        <v>64</v>
      </c>
      <c r="Z19" s="51">
        <v>1205.5</v>
      </c>
      <c r="AA19" s="1" t="s">
        <v>89</v>
      </c>
      <c r="AB19" s="51">
        <v>1036.5</v>
      </c>
      <c r="AC19" s="1" t="s">
        <v>90</v>
      </c>
      <c r="AD19" s="51">
        <v>0</v>
      </c>
    </row>
    <row r="20" spans="1:30" ht="24" customHeight="1" x14ac:dyDescent="0.2">
      <c r="A20" s="19" t="s">
        <v>27</v>
      </c>
      <c r="B20" s="45">
        <v>120</v>
      </c>
      <c r="C20" s="45">
        <v>331</v>
      </c>
      <c r="D20" s="45">
        <v>25</v>
      </c>
      <c r="E20" s="45">
        <v>10</v>
      </c>
      <c r="F20" s="8">
        <f t="shared" si="0"/>
        <v>466</v>
      </c>
      <c r="G20" s="35"/>
      <c r="H20" s="19" t="s">
        <v>24</v>
      </c>
      <c r="I20" s="46">
        <v>106</v>
      </c>
      <c r="J20" s="46">
        <v>308</v>
      </c>
      <c r="K20" s="46">
        <v>16</v>
      </c>
      <c r="L20" s="46">
        <v>7</v>
      </c>
      <c r="M20" s="8">
        <f t="shared" si="1"/>
        <v>410.5</v>
      </c>
      <c r="N20" s="2">
        <f>M17+M18+M19+M20</f>
        <v>1666.5</v>
      </c>
      <c r="O20" s="19" t="s">
        <v>45</v>
      </c>
      <c r="P20" s="45">
        <v>98</v>
      </c>
      <c r="Q20" s="45">
        <v>387</v>
      </c>
      <c r="R20" s="45">
        <v>21</v>
      </c>
      <c r="S20" s="45">
        <v>2</v>
      </c>
      <c r="T20" s="8">
        <f t="shared" si="2"/>
        <v>483</v>
      </c>
      <c r="U20" s="2">
        <f t="shared" si="4"/>
        <v>1989.5</v>
      </c>
      <c r="V20">
        <f>P20+P19+P18+P17</f>
        <v>416</v>
      </c>
      <c r="W20">
        <f t="shared" ref="W20:Y20" si="6">Q20+Q19+Q18+Q17</f>
        <v>1561</v>
      </c>
      <c r="X20">
        <f t="shared" si="6"/>
        <v>89</v>
      </c>
      <c r="Y20">
        <f t="shared" si="6"/>
        <v>17</v>
      </c>
      <c r="Z20" s="1"/>
      <c r="AA20" s="1" t="s">
        <v>91</v>
      </c>
      <c r="AB20" s="51">
        <v>1058.5</v>
      </c>
      <c r="AC20" s="1" t="s">
        <v>69</v>
      </c>
      <c r="AD20" s="51">
        <v>0</v>
      </c>
    </row>
    <row r="21" spans="1:30" ht="24" customHeight="1" thickBot="1" x14ac:dyDescent="0.25">
      <c r="A21" s="19" t="s">
        <v>28</v>
      </c>
      <c r="B21" s="46">
        <v>115</v>
      </c>
      <c r="C21" s="46">
        <v>322</v>
      </c>
      <c r="D21" s="46">
        <v>25</v>
      </c>
      <c r="E21" s="46">
        <v>8</v>
      </c>
      <c r="F21" s="6">
        <f t="shared" si="0"/>
        <v>449.5</v>
      </c>
      <c r="G21" s="36"/>
      <c r="H21" s="20" t="s">
        <v>25</v>
      </c>
      <c r="I21" s="46">
        <v>103</v>
      </c>
      <c r="J21" s="46">
        <v>338</v>
      </c>
      <c r="K21" s="46">
        <v>24</v>
      </c>
      <c r="L21" s="46">
        <v>7</v>
      </c>
      <c r="M21" s="6">
        <f t="shared" si="1"/>
        <v>455</v>
      </c>
      <c r="N21" s="2">
        <f>M18+M19+M20+M21</f>
        <v>1735</v>
      </c>
      <c r="O21" s="21" t="s">
        <v>46</v>
      </c>
      <c r="P21" s="47">
        <v>102</v>
      </c>
      <c r="Q21" s="47">
        <v>394</v>
      </c>
      <c r="R21" s="47">
        <v>22</v>
      </c>
      <c r="S21" s="47">
        <v>3</v>
      </c>
      <c r="T21" s="7">
        <f t="shared" si="2"/>
        <v>496.5</v>
      </c>
      <c r="U21" s="3">
        <f t="shared" si="4"/>
        <v>1983.5</v>
      </c>
      <c r="Y21" s="1"/>
      <c r="Z21" s="1"/>
      <c r="AA21" s="1" t="s">
        <v>70</v>
      </c>
      <c r="AB21" s="51">
        <v>1091.5</v>
      </c>
      <c r="AC21" s="1" t="s">
        <v>71</v>
      </c>
      <c r="AD21" s="51">
        <v>0</v>
      </c>
    </row>
    <row r="22" spans="1:30" ht="24" customHeight="1" thickBot="1" x14ac:dyDescent="0.25">
      <c r="A22" s="19" t="s">
        <v>1</v>
      </c>
      <c r="B22" s="46">
        <v>113</v>
      </c>
      <c r="C22" s="46">
        <v>336</v>
      </c>
      <c r="D22" s="46">
        <v>22</v>
      </c>
      <c r="E22" s="46">
        <v>8</v>
      </c>
      <c r="F22" s="6">
        <f t="shared" si="0"/>
        <v>456.5</v>
      </c>
      <c r="G22" s="2"/>
      <c r="H22" s="21" t="s">
        <v>26</v>
      </c>
      <c r="I22" s="47">
        <v>118</v>
      </c>
      <c r="J22" s="47">
        <v>336</v>
      </c>
      <c r="K22" s="47">
        <v>21</v>
      </c>
      <c r="L22" s="47">
        <v>13</v>
      </c>
      <c r="M22" s="6">
        <f t="shared" si="1"/>
        <v>469.5</v>
      </c>
      <c r="N22" s="3">
        <f>M19+M20+M21+M22</f>
        <v>1782</v>
      </c>
      <c r="O22" s="19"/>
      <c r="P22" s="45"/>
      <c r="Q22" s="45"/>
      <c r="R22" s="45"/>
      <c r="S22" s="45"/>
      <c r="T22" s="8"/>
      <c r="U22" s="34"/>
      <c r="Y22" s="1"/>
      <c r="Z22" s="1"/>
      <c r="AA22" s="1" t="s">
        <v>92</v>
      </c>
      <c r="AB22" s="51">
        <v>1132</v>
      </c>
      <c r="AC22" s="1"/>
      <c r="AD22" s="51"/>
    </row>
    <row r="23" spans="1:30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1656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1845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1989.5</v>
      </c>
      <c r="Y23" s="1"/>
      <c r="Z23" s="1"/>
      <c r="AA23" s="1"/>
      <c r="AB23" s="1"/>
      <c r="AC23" s="1"/>
      <c r="AD23" s="1"/>
    </row>
    <row r="24" spans="1:30" ht="13.5" customHeight="1" x14ac:dyDescent="0.2">
      <c r="A24" s="137"/>
      <c r="B24" s="138"/>
      <c r="C24" s="52" t="s">
        <v>72</v>
      </c>
      <c r="D24" s="55"/>
      <c r="E24" s="55"/>
      <c r="F24" s="56" t="s">
        <v>88</v>
      </c>
      <c r="G24" s="57"/>
      <c r="H24" s="137"/>
      <c r="I24" s="138"/>
      <c r="J24" s="52" t="s">
        <v>72</v>
      </c>
      <c r="K24" s="55"/>
      <c r="L24" s="55"/>
      <c r="M24" s="56" t="s">
        <v>151</v>
      </c>
      <c r="N24" s="57"/>
      <c r="O24" s="137"/>
      <c r="P24" s="138"/>
      <c r="Q24" s="52" t="s">
        <v>72</v>
      </c>
      <c r="R24" s="55"/>
      <c r="S24" s="55"/>
      <c r="T24" s="56" t="s">
        <v>69</v>
      </c>
      <c r="U24" s="57"/>
      <c r="Y24" s="1"/>
      <c r="Z24" s="1"/>
      <c r="AA24" s="58" t="s">
        <v>72</v>
      </c>
      <c r="AB24" s="1"/>
      <c r="AC24" s="1"/>
      <c r="AD24" s="1"/>
    </row>
    <row r="25" spans="1:30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30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0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0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0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0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0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0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5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5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Y37" s="1" t="s">
        <v>27</v>
      </c>
    </row>
    <row r="38" spans="1:2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Y38" s="1" t="s">
        <v>28</v>
      </c>
    </row>
    <row r="39" spans="1:25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Y39" s="1" t="s">
        <v>1</v>
      </c>
    </row>
    <row r="40" spans="1:2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Y40" s="1" t="s">
        <v>4</v>
      </c>
    </row>
    <row r="41" spans="1:2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Y41" s="1" t="s">
        <v>5</v>
      </c>
    </row>
    <row r="42" spans="1:2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Y42" s="1" t="s">
        <v>6</v>
      </c>
    </row>
    <row r="43" spans="1:2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Y43" s="1" t="s">
        <v>7</v>
      </c>
    </row>
    <row r="44" spans="1:2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Y44" s="1" t="s">
        <v>9</v>
      </c>
    </row>
    <row r="45" spans="1:2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Y45" s="1" t="s">
        <v>12</v>
      </c>
    </row>
    <row r="46" spans="1:2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Y46" s="1" t="s">
        <v>15</v>
      </c>
    </row>
    <row r="47" spans="1:2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Y47" s="1" t="s">
        <v>18</v>
      </c>
    </row>
    <row r="48" spans="1:25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Y48" s="1" t="s">
        <v>20</v>
      </c>
    </row>
    <row r="49" spans="1:25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Y49" s="1" t="s">
        <v>22</v>
      </c>
    </row>
    <row r="50" spans="1:25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Y50" s="1" t="s">
        <v>24</v>
      </c>
    </row>
    <row r="51" spans="1:25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Y51" s="1" t="s">
        <v>25</v>
      </c>
    </row>
    <row r="52" spans="1:2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Y52" s="1" t="s">
        <v>26</v>
      </c>
    </row>
    <row r="53" spans="1:25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5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5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5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5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5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5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5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5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5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5" zoomScaleNormal="100" workbookViewId="0">
      <selection activeCell="G1" sqref="G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70 X CARRERA 43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0</v>
      </c>
      <c r="M6" s="151"/>
      <c r="N6" s="151"/>
      <c r="O6" s="12"/>
      <c r="P6" s="146" t="s">
        <v>58</v>
      </c>
      <c r="Q6" s="146"/>
      <c r="R6" s="146"/>
      <c r="S6" s="160">
        <f>'G-1'!S6:U6</f>
        <v>42734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191</v>
      </c>
      <c r="C10" s="46">
        <f>'G-1'!C10+'G-4'!C10</f>
        <v>392</v>
      </c>
      <c r="D10" s="46">
        <f>'G-1'!D10+'G-4'!D10</f>
        <v>47</v>
      </c>
      <c r="E10" s="46">
        <f>'G-1'!E10+'G-4'!E10</f>
        <v>13</v>
      </c>
      <c r="F10" s="6">
        <f t="shared" ref="F10:F22" si="0">B10*0.5+C10*1+D10*2+E10*2.5</f>
        <v>614</v>
      </c>
      <c r="G10" s="2"/>
      <c r="H10" s="19" t="s">
        <v>4</v>
      </c>
      <c r="I10" s="46">
        <f>'G-1'!I10+'G-4'!I10</f>
        <v>229</v>
      </c>
      <c r="J10" s="46">
        <f>'G-1'!J10+'G-4'!J10</f>
        <v>594</v>
      </c>
      <c r="K10" s="46">
        <f>'G-1'!K10+'G-4'!K10</f>
        <v>39</v>
      </c>
      <c r="L10" s="46">
        <f>'G-1'!L10+'G-4'!L10</f>
        <v>8</v>
      </c>
      <c r="M10" s="6">
        <f t="shared" ref="M10:M22" si="1">I10*0.5+J10*1+K10*2+L10*2.5</f>
        <v>806.5</v>
      </c>
      <c r="N10" s="9">
        <f>F20+F21+F22+M10</f>
        <v>3117.5</v>
      </c>
      <c r="O10" s="19" t="s">
        <v>43</v>
      </c>
      <c r="P10" s="46">
        <f>'G-1'!P10+'G-4'!P10</f>
        <v>229</v>
      </c>
      <c r="Q10" s="46">
        <f>'G-1'!Q10+'G-4'!Q10</f>
        <v>525</v>
      </c>
      <c r="R10" s="46">
        <f>'G-1'!R10+'G-4'!R10</f>
        <v>31</v>
      </c>
      <c r="S10" s="46">
        <f>'G-1'!S10+'G-4'!S10</f>
        <v>5</v>
      </c>
      <c r="T10" s="6">
        <f t="shared" ref="T10:T21" si="2">P10*0.5+Q10*1+R10*2+S10*2.5</f>
        <v>714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254</v>
      </c>
      <c r="C11" s="46">
        <f>'G-1'!C11+'G-4'!C11</f>
        <v>425</v>
      </c>
      <c r="D11" s="46">
        <f>'G-1'!D11+'G-4'!D11</f>
        <v>47</v>
      </c>
      <c r="E11" s="46">
        <f>'G-1'!E11+'G-4'!E11</f>
        <v>10</v>
      </c>
      <c r="F11" s="6">
        <f t="shared" si="0"/>
        <v>671</v>
      </c>
      <c r="G11" s="2"/>
      <c r="H11" s="19" t="s">
        <v>5</v>
      </c>
      <c r="I11" s="46">
        <f>'G-1'!I11+'G-4'!I11</f>
        <v>213</v>
      </c>
      <c r="J11" s="46">
        <f>'G-1'!J11+'G-4'!J11</f>
        <v>533</v>
      </c>
      <c r="K11" s="46">
        <f>'G-1'!K11+'G-4'!K11</f>
        <v>35</v>
      </c>
      <c r="L11" s="46">
        <f>'G-1'!L11+'G-4'!L11</f>
        <v>15</v>
      </c>
      <c r="M11" s="6">
        <f t="shared" si="1"/>
        <v>747</v>
      </c>
      <c r="N11" s="9">
        <f>F21+F22+M10+M11</f>
        <v>3174.5</v>
      </c>
      <c r="O11" s="19" t="s">
        <v>44</v>
      </c>
      <c r="P11" s="46">
        <f>'G-1'!P11+'G-4'!P11</f>
        <v>211</v>
      </c>
      <c r="Q11" s="46">
        <f>'G-1'!Q11+'G-4'!Q11</f>
        <v>521</v>
      </c>
      <c r="R11" s="46">
        <f>'G-1'!R11+'G-4'!R11</f>
        <v>31</v>
      </c>
      <c r="S11" s="46">
        <f>'G-1'!S11+'G-4'!S11</f>
        <v>4</v>
      </c>
      <c r="T11" s="6">
        <f t="shared" si="2"/>
        <v>698.5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252</v>
      </c>
      <c r="C12" s="46">
        <f>'G-1'!C12+'G-4'!C12</f>
        <v>424</v>
      </c>
      <c r="D12" s="46">
        <f>'G-1'!D12+'G-4'!D12</f>
        <v>49</v>
      </c>
      <c r="E12" s="46">
        <f>'G-1'!E12+'G-4'!E12</f>
        <v>9</v>
      </c>
      <c r="F12" s="6">
        <f t="shared" si="0"/>
        <v>670.5</v>
      </c>
      <c r="G12" s="2"/>
      <c r="H12" s="19" t="s">
        <v>6</v>
      </c>
      <c r="I12" s="46">
        <f>'G-1'!I12+'G-4'!I12</f>
        <v>234</v>
      </c>
      <c r="J12" s="46">
        <f>'G-1'!J12+'G-4'!J12</f>
        <v>567</v>
      </c>
      <c r="K12" s="46">
        <f>'G-1'!K12+'G-4'!K12</f>
        <v>23</v>
      </c>
      <c r="L12" s="46">
        <f>'G-1'!L12+'G-4'!L12</f>
        <v>16</v>
      </c>
      <c r="M12" s="6">
        <f t="shared" si="1"/>
        <v>770</v>
      </c>
      <c r="N12" s="2">
        <f>F22+M10+M11+M12</f>
        <v>3126.5</v>
      </c>
      <c r="O12" s="19" t="s">
        <v>32</v>
      </c>
      <c r="P12" s="46">
        <f>'G-1'!P12+'G-4'!P12</f>
        <v>235</v>
      </c>
      <c r="Q12" s="46">
        <f>'G-1'!Q12+'G-4'!Q12</f>
        <v>558</v>
      </c>
      <c r="R12" s="46">
        <f>'G-1'!R12+'G-4'!R12</f>
        <v>32</v>
      </c>
      <c r="S12" s="46">
        <f>'G-1'!S12+'G-4'!S12</f>
        <v>6</v>
      </c>
      <c r="T12" s="6">
        <f t="shared" si="2"/>
        <v>754.5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219</v>
      </c>
      <c r="C13" s="46">
        <f>'G-1'!C13+'G-4'!C13</f>
        <v>459</v>
      </c>
      <c r="D13" s="46">
        <f>'G-1'!D13+'G-4'!D13</f>
        <v>39</v>
      </c>
      <c r="E13" s="46">
        <f>'G-1'!E13+'G-4'!E13</f>
        <v>17</v>
      </c>
      <c r="F13" s="6">
        <f t="shared" si="0"/>
        <v>689</v>
      </c>
      <c r="G13" s="2">
        <f t="shared" ref="G13:G19" si="3">F10+F11+F12+F13</f>
        <v>2644.5</v>
      </c>
      <c r="H13" s="19" t="s">
        <v>7</v>
      </c>
      <c r="I13" s="46">
        <f>'G-1'!I13+'G-4'!I13</f>
        <v>224</v>
      </c>
      <c r="J13" s="46">
        <f>'G-1'!J13+'G-4'!J13</f>
        <v>585</v>
      </c>
      <c r="K13" s="46">
        <f>'G-1'!K13+'G-4'!K13</f>
        <v>33</v>
      </c>
      <c r="L13" s="46">
        <f>'G-1'!L13+'G-4'!L13</f>
        <v>10</v>
      </c>
      <c r="M13" s="6">
        <f t="shared" si="1"/>
        <v>788</v>
      </c>
      <c r="N13" s="2">
        <f t="shared" ref="N13:N18" si="4">M10+M11+M12+M13</f>
        <v>3111.5</v>
      </c>
      <c r="O13" s="19" t="s">
        <v>33</v>
      </c>
      <c r="P13" s="46">
        <f>'G-1'!P13+'G-4'!P13</f>
        <v>236</v>
      </c>
      <c r="Q13" s="46">
        <f>'G-1'!Q13+'G-4'!Q13</f>
        <v>526</v>
      </c>
      <c r="R13" s="46">
        <f>'G-1'!R13+'G-4'!R13</f>
        <v>31</v>
      </c>
      <c r="S13" s="46">
        <f>'G-1'!S13+'G-4'!S13</f>
        <v>6</v>
      </c>
      <c r="T13" s="6">
        <f t="shared" si="2"/>
        <v>721</v>
      </c>
      <c r="U13" s="2">
        <f t="shared" ref="U13:U21" si="5">T10+T11+T12+T13</f>
        <v>2888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188</v>
      </c>
      <c r="C14" s="46">
        <f>'G-1'!C14+'G-4'!C14</f>
        <v>435</v>
      </c>
      <c r="D14" s="46">
        <f>'G-1'!D14+'G-4'!D14</f>
        <v>51</v>
      </c>
      <c r="E14" s="46">
        <f>'G-1'!E14+'G-4'!E14</f>
        <v>10</v>
      </c>
      <c r="F14" s="6">
        <f t="shared" si="0"/>
        <v>656</v>
      </c>
      <c r="G14" s="2">
        <f t="shared" si="3"/>
        <v>2686.5</v>
      </c>
      <c r="H14" s="19" t="s">
        <v>9</v>
      </c>
      <c r="I14" s="46">
        <f>'G-1'!I14+'G-4'!I14</f>
        <v>228</v>
      </c>
      <c r="J14" s="46">
        <f>'G-1'!J14+'G-4'!J14</f>
        <v>550</v>
      </c>
      <c r="K14" s="46">
        <f>'G-1'!K14+'G-4'!K14</f>
        <v>30</v>
      </c>
      <c r="L14" s="46">
        <f>'G-1'!L14+'G-4'!L14</f>
        <v>10</v>
      </c>
      <c r="M14" s="6">
        <f t="shared" si="1"/>
        <v>749</v>
      </c>
      <c r="N14" s="2">
        <f t="shared" si="4"/>
        <v>3054</v>
      </c>
      <c r="O14" s="19" t="s">
        <v>29</v>
      </c>
      <c r="P14" s="46">
        <f>'G-1'!P14+'G-4'!P14</f>
        <v>209</v>
      </c>
      <c r="Q14" s="46">
        <f>'G-1'!Q14+'G-4'!Q14</f>
        <v>499</v>
      </c>
      <c r="R14" s="46">
        <f>'G-1'!R14+'G-4'!R14</f>
        <v>41</v>
      </c>
      <c r="S14" s="46">
        <f>'G-1'!S14+'G-4'!S14</f>
        <v>7</v>
      </c>
      <c r="T14" s="6">
        <f t="shared" si="2"/>
        <v>703</v>
      </c>
      <c r="U14" s="2">
        <f t="shared" si="5"/>
        <v>2877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232</v>
      </c>
      <c r="C15" s="46">
        <f>'G-1'!C15+'G-4'!C15</f>
        <v>469</v>
      </c>
      <c r="D15" s="46">
        <f>'G-1'!D15+'G-4'!D15</f>
        <v>48</v>
      </c>
      <c r="E15" s="46">
        <f>'G-1'!E15+'G-4'!E15</f>
        <v>20</v>
      </c>
      <c r="F15" s="6">
        <f t="shared" si="0"/>
        <v>731</v>
      </c>
      <c r="G15" s="2">
        <f t="shared" si="3"/>
        <v>2746.5</v>
      </c>
      <c r="H15" s="19" t="s">
        <v>12</v>
      </c>
      <c r="I15" s="46">
        <f>'G-1'!I15+'G-4'!I15</f>
        <v>240</v>
      </c>
      <c r="J15" s="46">
        <f>'G-1'!J15+'G-4'!J15</f>
        <v>515</v>
      </c>
      <c r="K15" s="46">
        <f>'G-1'!K15+'G-4'!K15</f>
        <v>27</v>
      </c>
      <c r="L15" s="46">
        <f>'G-1'!L15+'G-4'!L15</f>
        <v>7</v>
      </c>
      <c r="M15" s="6">
        <f t="shared" si="1"/>
        <v>706.5</v>
      </c>
      <c r="N15" s="2">
        <f t="shared" si="4"/>
        <v>3013.5</v>
      </c>
      <c r="O15" s="18" t="s">
        <v>30</v>
      </c>
      <c r="P15" s="46">
        <f>'G-1'!P15+'G-4'!P15</f>
        <v>206</v>
      </c>
      <c r="Q15" s="46">
        <f>'G-1'!Q15+'G-4'!Q15</f>
        <v>499</v>
      </c>
      <c r="R15" s="46">
        <f>'G-1'!R15+'G-4'!R15</f>
        <v>44</v>
      </c>
      <c r="S15" s="46">
        <f>'G-1'!S15+'G-4'!S15</f>
        <v>6</v>
      </c>
      <c r="T15" s="6">
        <f t="shared" si="2"/>
        <v>705</v>
      </c>
      <c r="U15" s="2">
        <f t="shared" si="5"/>
        <v>2883.5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219</v>
      </c>
      <c r="C16" s="46">
        <f>'G-1'!C16+'G-4'!C16</f>
        <v>412</v>
      </c>
      <c r="D16" s="46">
        <f>'G-1'!D16+'G-4'!D16</f>
        <v>42</v>
      </c>
      <c r="E16" s="46">
        <f>'G-1'!E16+'G-4'!E16</f>
        <v>19</v>
      </c>
      <c r="F16" s="6">
        <f t="shared" si="0"/>
        <v>653</v>
      </c>
      <c r="G16" s="2">
        <f t="shared" si="3"/>
        <v>2729</v>
      </c>
      <c r="H16" s="19" t="s">
        <v>15</v>
      </c>
      <c r="I16" s="46">
        <f>'G-1'!I16+'G-4'!I16</f>
        <v>222</v>
      </c>
      <c r="J16" s="46">
        <f>'G-1'!J16+'G-4'!J16</f>
        <v>480</v>
      </c>
      <c r="K16" s="46">
        <f>'G-1'!K16+'G-4'!K16</f>
        <v>27</v>
      </c>
      <c r="L16" s="46">
        <f>'G-1'!L16+'G-4'!L16</f>
        <v>6</v>
      </c>
      <c r="M16" s="6">
        <f t="shared" si="1"/>
        <v>660</v>
      </c>
      <c r="N16" s="2">
        <f t="shared" si="4"/>
        <v>2903.5</v>
      </c>
      <c r="O16" s="19" t="s">
        <v>8</v>
      </c>
      <c r="P16" s="46">
        <f>'G-1'!P16+'G-4'!P16</f>
        <v>199</v>
      </c>
      <c r="Q16" s="46">
        <f>'G-1'!Q16+'G-4'!Q16</f>
        <v>487</v>
      </c>
      <c r="R16" s="46">
        <f>'G-1'!R16+'G-4'!R16</f>
        <v>45</v>
      </c>
      <c r="S16" s="46">
        <f>'G-1'!S16+'G-4'!S16</f>
        <v>4</v>
      </c>
      <c r="T16" s="6">
        <f t="shared" si="2"/>
        <v>686.5</v>
      </c>
      <c r="U16" s="2">
        <f t="shared" si="5"/>
        <v>2815.5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192</v>
      </c>
      <c r="C17" s="46">
        <f>'G-1'!C17+'G-4'!C17</f>
        <v>456</v>
      </c>
      <c r="D17" s="46">
        <f>'G-1'!D17+'G-4'!D17</f>
        <v>47</v>
      </c>
      <c r="E17" s="46">
        <f>'G-1'!E17+'G-4'!E17</f>
        <v>14</v>
      </c>
      <c r="F17" s="6">
        <f t="shared" si="0"/>
        <v>681</v>
      </c>
      <c r="G17" s="2">
        <f t="shared" si="3"/>
        <v>2721</v>
      </c>
      <c r="H17" s="19" t="s">
        <v>18</v>
      </c>
      <c r="I17" s="46">
        <f>'G-1'!I17+'G-4'!I17</f>
        <v>187</v>
      </c>
      <c r="J17" s="46">
        <f>'G-1'!J17+'G-4'!J17</f>
        <v>480</v>
      </c>
      <c r="K17" s="46">
        <f>'G-1'!K17+'G-4'!K17</f>
        <v>28</v>
      </c>
      <c r="L17" s="46">
        <f>'G-1'!L17+'G-4'!L17</f>
        <v>5</v>
      </c>
      <c r="M17" s="6">
        <f t="shared" si="1"/>
        <v>642</v>
      </c>
      <c r="N17" s="2">
        <f t="shared" si="4"/>
        <v>2757.5</v>
      </c>
      <c r="O17" s="19" t="s">
        <v>10</v>
      </c>
      <c r="P17" s="46">
        <f>'G-1'!P17+'G-4'!P17</f>
        <v>199</v>
      </c>
      <c r="Q17" s="46">
        <f>'G-1'!Q17+'G-4'!Q17</f>
        <v>600</v>
      </c>
      <c r="R17" s="46">
        <f>'G-1'!R17+'G-4'!R17</f>
        <v>41</v>
      </c>
      <c r="S17" s="46">
        <f>'G-1'!S17+'G-4'!S17</f>
        <v>9</v>
      </c>
      <c r="T17" s="6">
        <f t="shared" si="2"/>
        <v>804</v>
      </c>
      <c r="U17" s="2">
        <f t="shared" si="5"/>
        <v>2898.5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179</v>
      </c>
      <c r="C18" s="46">
        <f>'G-1'!C18+'G-4'!C18</f>
        <v>533</v>
      </c>
      <c r="D18" s="46">
        <f>'G-1'!D18+'G-4'!D18</f>
        <v>39</v>
      </c>
      <c r="E18" s="46">
        <f>'G-1'!E18+'G-4'!E18</f>
        <v>15</v>
      </c>
      <c r="F18" s="6">
        <f t="shared" si="0"/>
        <v>738</v>
      </c>
      <c r="G18" s="2">
        <f t="shared" si="3"/>
        <v>2803</v>
      </c>
      <c r="H18" s="19" t="s">
        <v>20</v>
      </c>
      <c r="I18" s="46">
        <f>'G-1'!I18+'G-4'!I18</f>
        <v>192</v>
      </c>
      <c r="J18" s="46">
        <f>'G-1'!J18+'G-4'!J18</f>
        <v>525</v>
      </c>
      <c r="K18" s="46">
        <f>'G-1'!K18+'G-4'!K18</f>
        <v>32</v>
      </c>
      <c r="L18" s="46">
        <f>'G-1'!L18+'G-4'!L18</f>
        <v>1</v>
      </c>
      <c r="M18" s="6">
        <f t="shared" si="1"/>
        <v>687.5</v>
      </c>
      <c r="N18" s="2">
        <f t="shared" si="4"/>
        <v>2696</v>
      </c>
      <c r="O18" s="19" t="s">
        <v>13</v>
      </c>
      <c r="P18" s="46">
        <f>'G-1'!P18+'G-4'!P18</f>
        <v>251</v>
      </c>
      <c r="Q18" s="46">
        <f>'G-1'!Q18+'G-4'!Q18</f>
        <v>587</v>
      </c>
      <c r="R18" s="46">
        <f>'G-1'!R18+'G-4'!R18</f>
        <v>39</v>
      </c>
      <c r="S18" s="46">
        <f>'G-1'!S18+'G-4'!S18</f>
        <v>8</v>
      </c>
      <c r="T18" s="6">
        <f t="shared" si="2"/>
        <v>810.5</v>
      </c>
      <c r="U18" s="2">
        <f t="shared" si="5"/>
        <v>3006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208</v>
      </c>
      <c r="C19" s="47">
        <f>'G-1'!C19+'G-4'!C19</f>
        <v>543</v>
      </c>
      <c r="D19" s="47">
        <f>'G-1'!D19+'G-4'!D19</f>
        <v>36</v>
      </c>
      <c r="E19" s="47">
        <f>'G-1'!E19+'G-4'!E19</f>
        <v>23</v>
      </c>
      <c r="F19" s="7">
        <f t="shared" si="0"/>
        <v>776.5</v>
      </c>
      <c r="G19" s="3">
        <f t="shared" si="3"/>
        <v>2848.5</v>
      </c>
      <c r="H19" s="20" t="s">
        <v>22</v>
      </c>
      <c r="I19" s="46">
        <f>'G-1'!I19+'G-4'!I19</f>
        <v>196</v>
      </c>
      <c r="J19" s="46">
        <f>'G-1'!J19+'G-4'!J19</f>
        <v>571</v>
      </c>
      <c r="K19" s="46">
        <f>'G-1'!K19+'G-4'!K19</f>
        <v>38</v>
      </c>
      <c r="L19" s="46">
        <f>'G-1'!L19+'G-4'!L19</f>
        <v>9</v>
      </c>
      <c r="M19" s="6">
        <f t="shared" si="1"/>
        <v>767.5</v>
      </c>
      <c r="N19" s="2">
        <f>M16+M17+M18+M19</f>
        <v>2757</v>
      </c>
      <c r="O19" s="19" t="s">
        <v>16</v>
      </c>
      <c r="P19" s="46">
        <f>'G-1'!P19+'G-4'!P19</f>
        <v>220</v>
      </c>
      <c r="Q19" s="46">
        <f>'G-1'!Q19+'G-4'!Q19</f>
        <v>657</v>
      </c>
      <c r="R19" s="46">
        <f>'G-1'!R19+'G-4'!R19</f>
        <v>35</v>
      </c>
      <c r="S19" s="46">
        <f>'G-1'!S19+'G-4'!S19</f>
        <v>7</v>
      </c>
      <c r="T19" s="6">
        <f t="shared" si="2"/>
        <v>854.5</v>
      </c>
      <c r="U19" s="2">
        <f t="shared" si="5"/>
        <v>3155.5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232</v>
      </c>
      <c r="C20" s="45">
        <f>'G-1'!C20+'G-4'!C20</f>
        <v>461</v>
      </c>
      <c r="D20" s="45">
        <f>'G-1'!D20+'G-4'!D20</f>
        <v>39</v>
      </c>
      <c r="E20" s="45">
        <f>'G-1'!E20+'G-4'!E20</f>
        <v>14</v>
      </c>
      <c r="F20" s="8">
        <f t="shared" si="0"/>
        <v>690</v>
      </c>
      <c r="G20" s="35"/>
      <c r="H20" s="19" t="s">
        <v>24</v>
      </c>
      <c r="I20" s="46">
        <f>'G-1'!I20+'G-4'!I20</f>
        <v>187</v>
      </c>
      <c r="J20" s="46">
        <f>'G-1'!J20+'G-4'!J20</f>
        <v>528</v>
      </c>
      <c r="K20" s="46">
        <f>'G-1'!K20+'G-4'!K20</f>
        <v>32</v>
      </c>
      <c r="L20" s="46">
        <f>'G-1'!L20+'G-4'!L20</f>
        <v>10</v>
      </c>
      <c r="M20" s="8">
        <f t="shared" si="1"/>
        <v>710.5</v>
      </c>
      <c r="N20" s="2">
        <f>M17+M18+M19+M20</f>
        <v>2807.5</v>
      </c>
      <c r="O20" s="19" t="s">
        <v>45</v>
      </c>
      <c r="P20" s="46">
        <f>'G-1'!P20+'G-4'!P20</f>
        <v>263</v>
      </c>
      <c r="Q20" s="46">
        <f>'G-1'!Q20+'G-4'!Q20</f>
        <v>603</v>
      </c>
      <c r="R20" s="46">
        <f>'G-1'!R20+'G-4'!R20</f>
        <v>33</v>
      </c>
      <c r="S20" s="46">
        <f>'G-1'!S20+'G-4'!S20</f>
        <v>2</v>
      </c>
      <c r="T20" s="8">
        <f t="shared" si="2"/>
        <v>805.5</v>
      </c>
      <c r="U20" s="2">
        <f t="shared" si="5"/>
        <v>3274.5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241</v>
      </c>
      <c r="C21" s="45">
        <f>'G-1'!C21+'G-4'!C21</f>
        <v>591</v>
      </c>
      <c r="D21" s="45">
        <f>'G-1'!D21+'G-4'!D21</f>
        <v>37</v>
      </c>
      <c r="E21" s="45">
        <f>'G-1'!E21+'G-4'!E21</f>
        <v>13</v>
      </c>
      <c r="F21" s="6">
        <f t="shared" si="0"/>
        <v>818</v>
      </c>
      <c r="G21" s="36"/>
      <c r="H21" s="20" t="s">
        <v>25</v>
      </c>
      <c r="I21" s="46">
        <f>'G-1'!I21+'G-4'!I21</f>
        <v>196</v>
      </c>
      <c r="J21" s="46">
        <f>'G-1'!J21+'G-4'!J21</f>
        <v>553</v>
      </c>
      <c r="K21" s="46">
        <f>'G-1'!K21+'G-4'!K21</f>
        <v>36</v>
      </c>
      <c r="L21" s="46">
        <f>'G-1'!L21+'G-4'!L21</f>
        <v>10</v>
      </c>
      <c r="M21" s="6">
        <f t="shared" si="1"/>
        <v>748</v>
      </c>
      <c r="N21" s="2">
        <f>M18+M19+M20+M21</f>
        <v>2913.5</v>
      </c>
      <c r="O21" s="21" t="s">
        <v>46</v>
      </c>
      <c r="P21" s="47">
        <f>'G-1'!P21+'G-4'!P21</f>
        <v>232</v>
      </c>
      <c r="Q21" s="47">
        <f>'G-1'!Q21+'G-4'!Q21</f>
        <v>610</v>
      </c>
      <c r="R21" s="47">
        <f>'G-1'!R21+'G-4'!R21</f>
        <v>37</v>
      </c>
      <c r="S21" s="47">
        <f>'G-1'!S21+'G-4'!S21</f>
        <v>5</v>
      </c>
      <c r="T21" s="7">
        <f t="shared" si="2"/>
        <v>812.5</v>
      </c>
      <c r="U21" s="3">
        <f t="shared" si="5"/>
        <v>3283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220</v>
      </c>
      <c r="C22" s="45">
        <f>'G-1'!C22+'G-4'!C22</f>
        <v>582</v>
      </c>
      <c r="D22" s="45">
        <f>'G-1'!D22+'G-4'!D22</f>
        <v>38</v>
      </c>
      <c r="E22" s="45">
        <f>'G-1'!E22+'G-4'!E22</f>
        <v>14</v>
      </c>
      <c r="F22" s="6">
        <f t="shared" si="0"/>
        <v>803</v>
      </c>
      <c r="G22" s="2"/>
      <c r="H22" s="21" t="s">
        <v>26</v>
      </c>
      <c r="I22" s="46">
        <f>'G-1'!I22+'G-4'!I22</f>
        <v>202</v>
      </c>
      <c r="J22" s="46">
        <f>'G-1'!J22+'G-4'!J22</f>
        <v>566</v>
      </c>
      <c r="K22" s="46">
        <f>'G-1'!K22+'G-4'!K22</f>
        <v>34</v>
      </c>
      <c r="L22" s="46">
        <f>'G-1'!L22+'G-4'!L22</f>
        <v>18</v>
      </c>
      <c r="M22" s="6">
        <f t="shared" si="1"/>
        <v>780</v>
      </c>
      <c r="N22" s="3">
        <f>M19+M20+M21+M22</f>
        <v>3006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2848.5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3174.5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3283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152</v>
      </c>
      <c r="G24" s="57"/>
      <c r="H24" s="137"/>
      <c r="I24" s="138"/>
      <c r="J24" s="52" t="s">
        <v>72</v>
      </c>
      <c r="K24" s="55"/>
      <c r="L24" s="55"/>
      <c r="M24" s="56" t="s">
        <v>153</v>
      </c>
      <c r="N24" s="57"/>
      <c r="O24" s="137"/>
      <c r="P24" s="138"/>
      <c r="Q24" s="52" t="s">
        <v>72</v>
      </c>
      <c r="R24" s="55"/>
      <c r="S24" s="55"/>
      <c r="T24" s="56" t="s">
        <v>154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E44" sqref="E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70 X CARRERA 43</v>
      </c>
      <c r="D5" s="164"/>
      <c r="E5" s="164"/>
      <c r="F5" s="78"/>
      <c r="G5" s="79"/>
      <c r="H5" s="70" t="s">
        <v>53</v>
      </c>
      <c r="I5" s="165">
        <f>'G-1'!L5</f>
        <v>0</v>
      </c>
      <c r="J5" s="165"/>
    </row>
    <row r="6" spans="1:10" x14ac:dyDescent="0.2">
      <c r="A6" s="146" t="s">
        <v>113</v>
      </c>
      <c r="B6" s="146"/>
      <c r="C6" s="166" t="s">
        <v>155</v>
      </c>
      <c r="D6" s="166"/>
      <c r="E6" s="166"/>
      <c r="F6" s="78"/>
      <c r="G6" s="79"/>
      <c r="H6" s="70" t="s">
        <v>58</v>
      </c>
      <c r="I6" s="167">
        <f>'G-1'!S6</f>
        <v>42734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515</v>
      </c>
      <c r="F11" s="93">
        <v>767</v>
      </c>
      <c r="G11" s="93">
        <v>69</v>
      </c>
      <c r="H11" s="93">
        <v>14</v>
      </c>
      <c r="I11" s="93">
        <f t="shared" ref="I11:I45" si="0">E11*0.5+F11+G11*2+H11*2.5</f>
        <v>1197.5</v>
      </c>
      <c r="J11" s="94">
        <f>IF(I11=0,"0,00",I11/SUM(I10:I12)*100)</f>
        <v>72.884966524650025</v>
      </c>
    </row>
    <row r="12" spans="1:10" x14ac:dyDescent="0.2">
      <c r="A12" s="178"/>
      <c r="B12" s="181"/>
      <c r="C12" s="95" t="s">
        <v>135</v>
      </c>
      <c r="D12" s="96" t="s">
        <v>128</v>
      </c>
      <c r="E12" s="49">
        <v>122</v>
      </c>
      <c r="F12" s="49">
        <v>306</v>
      </c>
      <c r="G12" s="49">
        <v>28</v>
      </c>
      <c r="H12" s="49">
        <v>9</v>
      </c>
      <c r="I12" s="97">
        <f t="shared" si="0"/>
        <v>445.5</v>
      </c>
      <c r="J12" s="98">
        <f>IF(I12=0,"0,00",I12/SUM(I10:I12)*100)</f>
        <v>27.115033475349971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733</v>
      </c>
      <c r="F14" s="93">
        <v>1409</v>
      </c>
      <c r="G14" s="93">
        <v>87</v>
      </c>
      <c r="H14" s="93">
        <v>20</v>
      </c>
      <c r="I14" s="93">
        <f t="shared" si="0"/>
        <v>1999.5</v>
      </c>
      <c r="J14" s="94">
        <f>IF(I14=0,"0,00",I14/SUM(I13:I15)*100)</f>
        <v>75.014068655036581</v>
      </c>
    </row>
    <row r="15" spans="1:10" x14ac:dyDescent="0.2">
      <c r="A15" s="178"/>
      <c r="B15" s="181"/>
      <c r="C15" s="95" t="s">
        <v>136</v>
      </c>
      <c r="D15" s="96" t="s">
        <v>128</v>
      </c>
      <c r="E15" s="49">
        <v>174</v>
      </c>
      <c r="F15" s="49">
        <v>506</v>
      </c>
      <c r="G15" s="49">
        <v>19</v>
      </c>
      <c r="H15" s="49">
        <v>14</v>
      </c>
      <c r="I15" s="97">
        <f t="shared" si="0"/>
        <v>666</v>
      </c>
      <c r="J15" s="98">
        <f>IF(I15=0,"0,00",I15/SUM(I13:I15)*100)</f>
        <v>24.985931344963422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160</v>
      </c>
      <c r="F17" s="93">
        <v>352</v>
      </c>
      <c r="G17" s="93">
        <v>18</v>
      </c>
      <c r="H17" s="93">
        <v>4</v>
      </c>
      <c r="I17" s="93">
        <f t="shared" si="0"/>
        <v>478</v>
      </c>
      <c r="J17" s="94">
        <f>IF(I17=0,"0,00",I17/SUM(I16:I18)*100)</f>
        <v>78.553820870994258</v>
      </c>
    </row>
    <row r="18" spans="1:10" x14ac:dyDescent="0.2">
      <c r="A18" s="179"/>
      <c r="B18" s="182"/>
      <c r="C18" s="100" t="s">
        <v>137</v>
      </c>
      <c r="D18" s="96" t="s">
        <v>128</v>
      </c>
      <c r="E18" s="49">
        <v>40</v>
      </c>
      <c r="F18" s="49">
        <v>94</v>
      </c>
      <c r="G18" s="49">
        <v>7</v>
      </c>
      <c r="H18" s="49">
        <v>1</v>
      </c>
      <c r="I18" s="97">
        <f t="shared" si="0"/>
        <v>130.5</v>
      </c>
      <c r="J18" s="98">
        <f>IF(I18=0,"0,00",I18/SUM(I16:I18)*100)</f>
        <v>21.446179129005753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3</v>
      </c>
      <c r="C37" s="101"/>
      <c r="D37" s="90" t="s">
        <v>125</v>
      </c>
      <c r="E37" s="50">
        <v>31</v>
      </c>
      <c r="F37" s="50">
        <v>83</v>
      </c>
      <c r="G37" s="50">
        <v>0</v>
      </c>
      <c r="H37" s="50">
        <v>3</v>
      </c>
      <c r="I37" s="50">
        <f t="shared" si="0"/>
        <v>106</v>
      </c>
      <c r="J37" s="91">
        <f>IF(I37=0,"0,00",I37/SUM(I37:I39)*100)</f>
        <v>4.1317481972325085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603</v>
      </c>
      <c r="F38" s="93">
        <v>1702</v>
      </c>
      <c r="G38" s="93">
        <v>133</v>
      </c>
      <c r="H38" s="93">
        <v>76</v>
      </c>
      <c r="I38" s="93">
        <f t="shared" si="0"/>
        <v>2459.5</v>
      </c>
      <c r="J38" s="94">
        <f>IF(I38=0,"0,00",I38/SUM(I37:I39)*100)</f>
        <v>95.868251802767489</v>
      </c>
    </row>
    <row r="39" spans="1:10" x14ac:dyDescent="0.2">
      <c r="A39" s="178"/>
      <c r="B39" s="181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25</v>
      </c>
      <c r="F40" s="50">
        <v>81</v>
      </c>
      <c r="G40" s="50">
        <v>0</v>
      </c>
      <c r="H40" s="50">
        <v>1</v>
      </c>
      <c r="I40" s="50">
        <f t="shared" si="0"/>
        <v>96</v>
      </c>
      <c r="J40" s="91">
        <f>IF(I40=0,"0,00",I40/SUM(I40:I42)*100)</f>
        <v>3.6965729688101656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575</v>
      </c>
      <c r="F41" s="93">
        <v>1881</v>
      </c>
      <c r="G41" s="93">
        <v>120</v>
      </c>
      <c r="H41" s="93">
        <v>37</v>
      </c>
      <c r="I41" s="93">
        <f t="shared" si="0"/>
        <v>2501</v>
      </c>
      <c r="J41" s="94">
        <f>IF(I41=0,"0,00",I41/SUM(I40:I42)*100)</f>
        <v>96.303427031189841</v>
      </c>
    </row>
    <row r="42" spans="1:10" x14ac:dyDescent="0.2">
      <c r="A42" s="178"/>
      <c r="B42" s="181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11</v>
      </c>
      <c r="F43" s="50">
        <v>68</v>
      </c>
      <c r="G43" s="50">
        <v>0</v>
      </c>
      <c r="H43" s="50">
        <v>0</v>
      </c>
      <c r="I43" s="50">
        <f t="shared" si="0"/>
        <v>73.5</v>
      </c>
      <c r="J43" s="91">
        <f>IF(I43=0,"0,00",I43/SUM(I43:I45)*100)</f>
        <v>8.4775086505190309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260</v>
      </c>
      <c r="F44" s="93">
        <v>570</v>
      </c>
      <c r="G44" s="93">
        <v>38</v>
      </c>
      <c r="H44" s="93">
        <v>7</v>
      </c>
      <c r="I44" s="93">
        <f t="shared" si="0"/>
        <v>793.5</v>
      </c>
      <c r="J44" s="94">
        <f>IF(I44=0,"0,00",I44/SUM(I43:I45)*100)</f>
        <v>91.522491349480973</v>
      </c>
    </row>
    <row r="45" spans="1:10" x14ac:dyDescent="0.2">
      <c r="A45" s="179"/>
      <c r="B45" s="182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0"/>
  <sheetViews>
    <sheetView topLeftCell="B1" zoomScale="91" zoomScaleNormal="91" workbookViewId="0">
      <selection activeCell="D10" sqref="D10:G10"/>
    </sheetView>
  </sheetViews>
  <sheetFormatPr baseColWidth="10" defaultRowHeight="12.75" x14ac:dyDescent="0.2"/>
  <cols>
    <col min="2" max="2" width="5.28515625" customWidth="1"/>
    <col min="3" max="3" width="5.140625" customWidth="1"/>
    <col min="4" max="4" width="5" customWidth="1"/>
    <col min="5" max="5" width="5.28515625" customWidth="1"/>
    <col min="6" max="7" width="5.5703125" customWidth="1"/>
    <col min="8" max="8" width="4.7109375" customWidth="1"/>
    <col min="9" max="9" width="5.28515625" customWidth="1"/>
    <col min="10" max="10" width="5.140625" customWidth="1"/>
    <col min="11" max="11" width="5.5703125" customWidth="1"/>
    <col min="12" max="12" width="3.140625" customWidth="1"/>
    <col min="13" max="20" width="4.7109375" customWidth="1"/>
    <col min="21" max="21" width="6.71093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70 X CARRERA 43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f>'G-1'!L5</f>
        <v>0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42734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1073.5</v>
      </c>
      <c r="AV12" s="64">
        <f t="shared" si="0"/>
        <v>1114.5</v>
      </c>
      <c r="AW12" s="64">
        <f t="shared" si="0"/>
        <v>1147.5</v>
      </c>
      <c r="AX12" s="64">
        <f t="shared" si="0"/>
        <v>1150</v>
      </c>
      <c r="AY12" s="64">
        <f t="shared" si="0"/>
        <v>1132.5</v>
      </c>
      <c r="AZ12" s="64">
        <f t="shared" si="0"/>
        <v>1150</v>
      </c>
      <c r="BA12" s="64">
        <f t="shared" si="0"/>
        <v>1192.5</v>
      </c>
      <c r="BB12" s="64"/>
      <c r="BC12" s="64"/>
      <c r="BD12" s="64"/>
      <c r="BE12" s="64">
        <f t="shared" ref="BE12:BQ12" si="1">P14</f>
        <v>1272.5</v>
      </c>
      <c r="BF12" s="64">
        <f t="shared" si="1"/>
        <v>1370</v>
      </c>
      <c r="BG12" s="64">
        <f t="shared" si="1"/>
        <v>1325</v>
      </c>
      <c r="BH12" s="64">
        <f t="shared" si="1"/>
        <v>1317</v>
      </c>
      <c r="BI12" s="64">
        <f t="shared" si="1"/>
        <v>1303</v>
      </c>
      <c r="BJ12" s="64">
        <f t="shared" si="1"/>
        <v>1273</v>
      </c>
      <c r="BK12" s="64">
        <f t="shared" si="1"/>
        <v>1215</v>
      </c>
      <c r="BL12" s="64">
        <f t="shared" si="1"/>
        <v>1132</v>
      </c>
      <c r="BM12" s="64">
        <f t="shared" si="1"/>
        <v>1077.5</v>
      </c>
      <c r="BN12" s="64">
        <f t="shared" si="1"/>
        <v>1106.5</v>
      </c>
      <c r="BO12" s="64">
        <f t="shared" si="1"/>
        <v>1141</v>
      </c>
      <c r="BP12" s="64">
        <f t="shared" si="1"/>
        <v>1178.5</v>
      </c>
      <c r="BQ12" s="64">
        <f t="shared" si="1"/>
        <v>1224</v>
      </c>
      <c r="BR12" s="64"/>
      <c r="BS12" s="64"/>
      <c r="BT12" s="64"/>
      <c r="BU12" s="64">
        <f t="shared" ref="BU12:CC12" si="2">AG14</f>
        <v>1173.5</v>
      </c>
      <c r="BV12" s="64">
        <f t="shared" si="2"/>
        <v>1187</v>
      </c>
      <c r="BW12" s="64">
        <f t="shared" si="2"/>
        <v>1188</v>
      </c>
      <c r="BX12" s="64">
        <f t="shared" si="2"/>
        <v>1113.5</v>
      </c>
      <c r="BY12" s="64">
        <f t="shared" si="2"/>
        <v>1118</v>
      </c>
      <c r="BZ12" s="64">
        <f t="shared" si="2"/>
        <v>1146</v>
      </c>
      <c r="CA12" s="64">
        <f t="shared" si="2"/>
        <v>1199.5</v>
      </c>
      <c r="CB12" s="64">
        <f t="shared" si="2"/>
        <v>1285</v>
      </c>
      <c r="CC12" s="64">
        <f t="shared" si="2"/>
        <v>1299.5</v>
      </c>
    </row>
    <row r="13" spans="1:81" ht="16.5" customHeight="1" x14ac:dyDescent="0.2">
      <c r="A13" s="67" t="s">
        <v>104</v>
      </c>
      <c r="B13" s="116">
        <f>'G-1'!F10</f>
        <v>237.5</v>
      </c>
      <c r="C13" s="116">
        <f>'G-1'!F11</f>
        <v>258</v>
      </c>
      <c r="D13" s="116">
        <f>'G-1'!F12</f>
        <v>273</v>
      </c>
      <c r="E13" s="116">
        <f>'G-1'!F13</f>
        <v>305</v>
      </c>
      <c r="F13" s="116">
        <f>'G-1'!F14</f>
        <v>278.5</v>
      </c>
      <c r="G13" s="116">
        <f>'G-1'!F15</f>
        <v>291</v>
      </c>
      <c r="H13" s="116">
        <f>'G-1'!F16</f>
        <v>275.5</v>
      </c>
      <c r="I13" s="116">
        <f>'G-1'!F17</f>
        <v>287.5</v>
      </c>
      <c r="J13" s="116">
        <f>'G-1'!F18</f>
        <v>296</v>
      </c>
      <c r="K13" s="116">
        <f>'G-1'!F19</f>
        <v>333.5</v>
      </c>
      <c r="L13" s="117"/>
      <c r="M13" s="116">
        <f>'G-1'!F20</f>
        <v>224</v>
      </c>
      <c r="N13" s="116">
        <f>'G-1'!F21</f>
        <v>368.5</v>
      </c>
      <c r="O13" s="116">
        <f>'G-1'!F22</f>
        <v>346.5</v>
      </c>
      <c r="P13" s="116">
        <f>'G-1'!M10</f>
        <v>333.5</v>
      </c>
      <c r="Q13" s="116">
        <f>'G-1'!M11</f>
        <v>321.5</v>
      </c>
      <c r="R13" s="116">
        <f>'G-1'!M12</f>
        <v>323.5</v>
      </c>
      <c r="S13" s="116">
        <f>'G-1'!M13</f>
        <v>338.5</v>
      </c>
      <c r="T13" s="116">
        <f>'G-1'!M14</f>
        <v>319.5</v>
      </c>
      <c r="U13" s="116">
        <f>'G-1'!M15</f>
        <v>291.5</v>
      </c>
      <c r="V13" s="116">
        <f>'G-1'!M16</f>
        <v>265.5</v>
      </c>
      <c r="W13" s="116">
        <f>'G-1'!M17</f>
        <v>255.5</v>
      </c>
      <c r="X13" s="116">
        <f>'G-1'!M18</f>
        <v>265</v>
      </c>
      <c r="Y13" s="116">
        <f>'G-1'!M19</f>
        <v>320.5</v>
      </c>
      <c r="Z13" s="116">
        <f>'G-1'!M20</f>
        <v>300</v>
      </c>
      <c r="AA13" s="116">
        <f>'G-1'!M21</f>
        <v>293</v>
      </c>
      <c r="AB13" s="116">
        <f>'G-1'!M22</f>
        <v>310.5</v>
      </c>
      <c r="AC13" s="117"/>
      <c r="AD13" s="116">
        <f>'G-1'!T10</f>
        <v>274.5</v>
      </c>
      <c r="AE13" s="116">
        <f>'G-1'!T11</f>
        <v>290.5</v>
      </c>
      <c r="AF13" s="116">
        <f>'G-1'!T12</f>
        <v>311.5</v>
      </c>
      <c r="AG13" s="116">
        <f>'G-1'!T13</f>
        <v>297</v>
      </c>
      <c r="AH13" s="116">
        <f>'G-1'!T14</f>
        <v>288</v>
      </c>
      <c r="AI13" s="116">
        <f>'G-1'!T15</f>
        <v>291.5</v>
      </c>
      <c r="AJ13" s="116">
        <f>'G-1'!T16</f>
        <v>237</v>
      </c>
      <c r="AK13" s="116">
        <f>'G-1'!T17</f>
        <v>301.5</v>
      </c>
      <c r="AL13" s="116">
        <f>'G-1'!T18</f>
        <v>316</v>
      </c>
      <c r="AM13" s="116">
        <f>'G-1'!T19</f>
        <v>345</v>
      </c>
      <c r="AN13" s="116">
        <f>'G-1'!T20</f>
        <v>322.5</v>
      </c>
      <c r="AO13" s="116">
        <f>'G-1'!T21</f>
        <v>316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1073.5</v>
      </c>
      <c r="F14" s="116">
        <f t="shared" ref="F14:K14" si="3">C13+D13+E13+F13</f>
        <v>1114.5</v>
      </c>
      <c r="G14" s="116">
        <f t="shared" si="3"/>
        <v>1147.5</v>
      </c>
      <c r="H14" s="116">
        <f t="shared" si="3"/>
        <v>1150</v>
      </c>
      <c r="I14" s="116">
        <f t="shared" si="3"/>
        <v>1132.5</v>
      </c>
      <c r="J14" s="116">
        <f t="shared" si="3"/>
        <v>1150</v>
      </c>
      <c r="K14" s="116">
        <f t="shared" si="3"/>
        <v>1192.5</v>
      </c>
      <c r="L14" s="117"/>
      <c r="M14" s="116"/>
      <c r="N14" s="116"/>
      <c r="O14" s="116"/>
      <c r="P14" s="116">
        <f>M13+N13+O13+P13</f>
        <v>1272.5</v>
      </c>
      <c r="Q14" s="116">
        <f t="shared" ref="Q14:AB14" si="4">N13+O13+P13+Q13</f>
        <v>1370</v>
      </c>
      <c r="R14" s="116">
        <f t="shared" si="4"/>
        <v>1325</v>
      </c>
      <c r="S14" s="116">
        <f t="shared" si="4"/>
        <v>1317</v>
      </c>
      <c r="T14" s="116">
        <f t="shared" si="4"/>
        <v>1303</v>
      </c>
      <c r="U14" s="116">
        <f t="shared" si="4"/>
        <v>1273</v>
      </c>
      <c r="V14" s="116">
        <f t="shared" si="4"/>
        <v>1215</v>
      </c>
      <c r="W14" s="116">
        <f t="shared" si="4"/>
        <v>1132</v>
      </c>
      <c r="X14" s="116">
        <f t="shared" si="4"/>
        <v>1077.5</v>
      </c>
      <c r="Y14" s="116">
        <f t="shared" si="4"/>
        <v>1106.5</v>
      </c>
      <c r="Z14" s="116">
        <f t="shared" si="4"/>
        <v>1141</v>
      </c>
      <c r="AA14" s="116">
        <f t="shared" si="4"/>
        <v>1178.5</v>
      </c>
      <c r="AB14" s="116">
        <f t="shared" si="4"/>
        <v>1224</v>
      </c>
      <c r="AC14" s="117"/>
      <c r="AD14" s="116"/>
      <c r="AE14" s="116"/>
      <c r="AF14" s="116"/>
      <c r="AG14" s="116">
        <f>AD13+AE13+AF13+AG13</f>
        <v>1173.5</v>
      </c>
      <c r="AH14" s="116">
        <f t="shared" ref="AH14:AO14" si="5">AE13+AF13+AG13+AH13</f>
        <v>1187</v>
      </c>
      <c r="AI14" s="116">
        <f t="shared" si="5"/>
        <v>1188</v>
      </c>
      <c r="AJ14" s="116">
        <f t="shared" si="5"/>
        <v>1113.5</v>
      </c>
      <c r="AK14" s="116">
        <f t="shared" si="5"/>
        <v>1118</v>
      </c>
      <c r="AL14" s="116">
        <f t="shared" si="5"/>
        <v>1146</v>
      </c>
      <c r="AM14" s="116">
        <f t="shared" si="5"/>
        <v>1199.5</v>
      </c>
      <c r="AN14" s="116">
        <f t="shared" si="5"/>
        <v>1285</v>
      </c>
      <c r="AO14" s="116">
        <f t="shared" si="5"/>
        <v>1299.5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0.7288496652465003</v>
      </c>
      <c r="H15" s="119"/>
      <c r="I15" s="119" t="s">
        <v>109</v>
      </c>
      <c r="J15" s="120">
        <f>DIRECCIONALIDAD!J12/100</f>
        <v>0.2711503347534997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0.75014068655036581</v>
      </c>
      <c r="V15" s="119"/>
      <c r="W15" s="119"/>
      <c r="X15" s="119"/>
      <c r="Y15" s="119" t="s">
        <v>109</v>
      </c>
      <c r="Z15" s="120">
        <f>DIRECCIONALIDAD!J15/100</f>
        <v>0.24985931344963422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0.78553820870994262</v>
      </c>
      <c r="AL15" s="119"/>
      <c r="AM15" s="119"/>
      <c r="AN15" s="119" t="s">
        <v>109</v>
      </c>
      <c r="AO15" s="122">
        <f>DIRECCIONALIDAD!J18/100</f>
        <v>0.21446179129005752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1192.5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869.15322580645159</v>
      </c>
      <c r="H16" s="119"/>
      <c r="I16" s="119" t="s">
        <v>109</v>
      </c>
      <c r="J16" s="129">
        <f>+B16*J15</f>
        <v>323.34677419354841</v>
      </c>
      <c r="K16" s="121"/>
      <c r="L16" s="115"/>
      <c r="M16" s="128">
        <f>MAX(M14:AB14)</f>
        <v>1370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1027.6927405740012</v>
      </c>
      <c r="V16" s="119"/>
      <c r="W16" s="119"/>
      <c r="X16" s="119"/>
      <c r="Y16" s="119" t="s">
        <v>109</v>
      </c>
      <c r="Z16" s="130">
        <f>+M16*Z15</f>
        <v>342.30725942599889</v>
      </c>
      <c r="AA16" s="119"/>
      <c r="AB16" s="121"/>
      <c r="AC16" s="115"/>
      <c r="AD16" s="128">
        <f>MAX(AD14:AO14)</f>
        <v>1299.5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1020.8069022185705</v>
      </c>
      <c r="AL16" s="119"/>
      <c r="AM16" s="119"/>
      <c r="AN16" s="119" t="s">
        <v>109</v>
      </c>
      <c r="AO16" s="131">
        <f>+AD16*AO15</f>
        <v>278.69309778142974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1571</v>
      </c>
      <c r="AV18" s="68">
        <f t="shared" si="12"/>
        <v>1572</v>
      </c>
      <c r="AW18" s="68">
        <f t="shared" si="12"/>
        <v>1599</v>
      </c>
      <c r="AX18" s="68">
        <f t="shared" si="12"/>
        <v>1579</v>
      </c>
      <c r="AY18" s="68">
        <f t="shared" si="12"/>
        <v>1588.5</v>
      </c>
      <c r="AZ18" s="68">
        <f t="shared" si="12"/>
        <v>1653</v>
      </c>
      <c r="BA18" s="68">
        <f t="shared" si="12"/>
        <v>1656</v>
      </c>
      <c r="BB18" s="68"/>
      <c r="BC18" s="68"/>
      <c r="BD18" s="68"/>
      <c r="BE18" s="68">
        <f t="shared" ref="BE18:BQ18" si="13">P26</f>
        <v>1845</v>
      </c>
      <c r="BF18" s="68">
        <f t="shared" si="13"/>
        <v>1804.5</v>
      </c>
      <c r="BG18" s="68">
        <f t="shared" si="13"/>
        <v>1801.5</v>
      </c>
      <c r="BH18" s="68">
        <f t="shared" si="13"/>
        <v>1794.5</v>
      </c>
      <c r="BI18" s="68">
        <f t="shared" si="13"/>
        <v>1751</v>
      </c>
      <c r="BJ18" s="68">
        <f t="shared" si="13"/>
        <v>1740.5</v>
      </c>
      <c r="BK18" s="68">
        <f t="shared" si="13"/>
        <v>1688.5</v>
      </c>
      <c r="BL18" s="68">
        <f t="shared" si="13"/>
        <v>1625.5</v>
      </c>
      <c r="BM18" s="68">
        <f t="shared" si="13"/>
        <v>1618.5</v>
      </c>
      <c r="BN18" s="68">
        <f t="shared" si="13"/>
        <v>1650.5</v>
      </c>
      <c r="BO18" s="68">
        <f t="shared" si="13"/>
        <v>1666.5</v>
      </c>
      <c r="BP18" s="68">
        <f t="shared" si="13"/>
        <v>1735</v>
      </c>
      <c r="BQ18" s="68">
        <f t="shared" si="13"/>
        <v>1782</v>
      </c>
      <c r="BR18" s="68"/>
      <c r="BS18" s="68"/>
      <c r="BT18" s="68"/>
      <c r="BU18" s="68">
        <f t="shared" ref="BU18:CC18" si="14">AG26</f>
        <v>1714.5</v>
      </c>
      <c r="BV18" s="68">
        <f t="shared" si="14"/>
        <v>1690</v>
      </c>
      <c r="BW18" s="68">
        <f t="shared" si="14"/>
        <v>1695.5</v>
      </c>
      <c r="BX18" s="68">
        <f t="shared" si="14"/>
        <v>1702</v>
      </c>
      <c r="BY18" s="68">
        <f t="shared" si="14"/>
        <v>1780.5</v>
      </c>
      <c r="BZ18" s="68">
        <f t="shared" si="14"/>
        <v>1860</v>
      </c>
      <c r="CA18" s="68">
        <f t="shared" si="14"/>
        <v>1956</v>
      </c>
      <c r="CB18" s="68">
        <f t="shared" si="14"/>
        <v>1989.5</v>
      </c>
      <c r="CC18" s="68">
        <f t="shared" si="14"/>
        <v>1983.5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7" t="s">
        <v>103</v>
      </c>
      <c r="U20" s="187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E31</f>
        <v>2644.5</v>
      </c>
      <c r="AV20" s="59">
        <f t="shared" si="18"/>
        <v>2686.5</v>
      </c>
      <c r="AW20" s="59">
        <f t="shared" si="18"/>
        <v>2746.5</v>
      </c>
      <c r="AX20" s="59">
        <f t="shared" si="18"/>
        <v>2729</v>
      </c>
      <c r="AY20" s="59">
        <f t="shared" si="18"/>
        <v>2721</v>
      </c>
      <c r="AZ20" s="59">
        <f t="shared" si="18"/>
        <v>2803</v>
      </c>
      <c r="BA20" s="59">
        <f t="shared" si="18"/>
        <v>2848.5</v>
      </c>
      <c r="BB20" s="59"/>
      <c r="BC20" s="59"/>
      <c r="BD20" s="59"/>
      <c r="BE20" s="59">
        <f t="shared" ref="BE20:BQ20" si="19">P31</f>
        <v>3117.5</v>
      </c>
      <c r="BF20" s="59">
        <f t="shared" si="19"/>
        <v>3174.5</v>
      </c>
      <c r="BG20" s="59">
        <f t="shared" si="19"/>
        <v>3126.5</v>
      </c>
      <c r="BH20" s="59">
        <f t="shared" si="19"/>
        <v>3111.5</v>
      </c>
      <c r="BI20" s="59">
        <f t="shared" si="19"/>
        <v>3054</v>
      </c>
      <c r="BJ20" s="59">
        <f t="shared" si="19"/>
        <v>3013.5</v>
      </c>
      <c r="BK20" s="59">
        <f t="shared" si="19"/>
        <v>2903.5</v>
      </c>
      <c r="BL20" s="59">
        <f t="shared" si="19"/>
        <v>2757.5</v>
      </c>
      <c r="BM20" s="59">
        <f t="shared" si="19"/>
        <v>2696</v>
      </c>
      <c r="BN20" s="59">
        <f t="shared" si="19"/>
        <v>2757</v>
      </c>
      <c r="BO20" s="59">
        <f t="shared" si="19"/>
        <v>2807.5</v>
      </c>
      <c r="BP20" s="59">
        <f t="shared" si="19"/>
        <v>2913.5</v>
      </c>
      <c r="BQ20" s="59">
        <f t="shared" si="19"/>
        <v>3006</v>
      </c>
      <c r="BR20" s="59"/>
      <c r="BS20" s="59"/>
      <c r="BT20" s="59"/>
      <c r="BU20" s="59">
        <f t="shared" ref="BU20:CC20" si="20">AG31</f>
        <v>2888</v>
      </c>
      <c r="BV20" s="59">
        <f t="shared" si="20"/>
        <v>2877</v>
      </c>
      <c r="BW20" s="59">
        <f t="shared" si="20"/>
        <v>2883.5</v>
      </c>
      <c r="BX20" s="59">
        <f t="shared" si="20"/>
        <v>2815.5</v>
      </c>
      <c r="BY20" s="59">
        <f t="shared" si="20"/>
        <v>2898.5</v>
      </c>
      <c r="BZ20" s="59">
        <f t="shared" si="20"/>
        <v>3006</v>
      </c>
      <c r="CA20" s="59">
        <f t="shared" si="20"/>
        <v>3155.5</v>
      </c>
      <c r="CB20" s="59">
        <f t="shared" si="20"/>
        <v>3274.5</v>
      </c>
      <c r="CC20" s="59">
        <f t="shared" si="20"/>
        <v>3283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7" t="s">
        <v>103</v>
      </c>
      <c r="U24" s="187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376.5</v>
      </c>
      <c r="C25" s="116">
        <f>'G-4'!F11</f>
        <v>413</v>
      </c>
      <c r="D25" s="116">
        <f>'G-4'!F12</f>
        <v>397.5</v>
      </c>
      <c r="E25" s="116">
        <f>'G-4'!F13</f>
        <v>384</v>
      </c>
      <c r="F25" s="116">
        <f>'G-4'!F14</f>
        <v>377.5</v>
      </c>
      <c r="G25" s="116">
        <f>'G-4'!F15</f>
        <v>440</v>
      </c>
      <c r="H25" s="116">
        <f>'G-4'!F16</f>
        <v>377.5</v>
      </c>
      <c r="I25" s="116">
        <f>'G-4'!F17</f>
        <v>393.5</v>
      </c>
      <c r="J25" s="116">
        <f>'G-4'!F18</f>
        <v>442</v>
      </c>
      <c r="K25" s="116">
        <f>'G-4'!F19</f>
        <v>443</v>
      </c>
      <c r="L25" s="117"/>
      <c r="M25" s="116">
        <f>'G-4'!F20</f>
        <v>466</v>
      </c>
      <c r="N25" s="116">
        <f>'G-4'!F21</f>
        <v>449.5</v>
      </c>
      <c r="O25" s="116">
        <f>'G-4'!F22</f>
        <v>456.5</v>
      </c>
      <c r="P25" s="116">
        <f>'G-4'!M10</f>
        <v>473</v>
      </c>
      <c r="Q25" s="116">
        <f>'G-4'!M11</f>
        <v>425.5</v>
      </c>
      <c r="R25" s="116">
        <f>'G-4'!M12</f>
        <v>446.5</v>
      </c>
      <c r="S25" s="116">
        <f>'G-4'!M13</f>
        <v>449.5</v>
      </c>
      <c r="T25" s="116">
        <f>'G-4'!M14</f>
        <v>429.5</v>
      </c>
      <c r="U25" s="116">
        <f>'G-4'!M15</f>
        <v>415</v>
      </c>
      <c r="V25" s="116">
        <f>'G-4'!M16</f>
        <v>394.5</v>
      </c>
      <c r="W25" s="116">
        <f>'G-4'!M17</f>
        <v>386.5</v>
      </c>
      <c r="X25" s="116">
        <f>'G-4'!M18</f>
        <v>422.5</v>
      </c>
      <c r="Y25" s="116">
        <f>'G-4'!M19</f>
        <v>447</v>
      </c>
      <c r="Z25" s="116">
        <f>'G-4'!M20</f>
        <v>410.5</v>
      </c>
      <c r="AA25" s="116">
        <f>'G-4'!M21</f>
        <v>455</v>
      </c>
      <c r="AB25" s="116">
        <f>'G-4'!M22</f>
        <v>469.5</v>
      </c>
      <c r="AC25" s="117"/>
      <c r="AD25" s="116">
        <f>'G-4'!T10</f>
        <v>439.5</v>
      </c>
      <c r="AE25" s="116">
        <f>'G-4'!T11</f>
        <v>408</v>
      </c>
      <c r="AF25" s="116">
        <f>'G-4'!T12</f>
        <v>443</v>
      </c>
      <c r="AG25" s="116">
        <f>'G-4'!T13</f>
        <v>424</v>
      </c>
      <c r="AH25" s="116">
        <f>'G-4'!T14</f>
        <v>415</v>
      </c>
      <c r="AI25" s="116">
        <f>'G-4'!T15</f>
        <v>413.5</v>
      </c>
      <c r="AJ25" s="116">
        <f>'G-4'!T16</f>
        <v>449.5</v>
      </c>
      <c r="AK25" s="116">
        <f>'G-4'!T17</f>
        <v>502.5</v>
      </c>
      <c r="AL25" s="116">
        <f>'G-4'!T18</f>
        <v>494.5</v>
      </c>
      <c r="AM25" s="116">
        <f>'G-4'!T19</f>
        <v>509.5</v>
      </c>
      <c r="AN25" s="116">
        <f>'G-4'!T20</f>
        <v>483</v>
      </c>
      <c r="AO25" s="116">
        <f>'G-4'!T21</f>
        <v>496.5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1571</v>
      </c>
      <c r="F26" s="116">
        <f t="shared" ref="F26:K26" si="24">C25+D25+E25+F25</f>
        <v>1572</v>
      </c>
      <c r="G26" s="116">
        <f t="shared" si="24"/>
        <v>1599</v>
      </c>
      <c r="H26" s="116">
        <f t="shared" si="24"/>
        <v>1579</v>
      </c>
      <c r="I26" s="116">
        <f t="shared" si="24"/>
        <v>1588.5</v>
      </c>
      <c r="J26" s="116">
        <f t="shared" si="24"/>
        <v>1653</v>
      </c>
      <c r="K26" s="116">
        <f t="shared" si="24"/>
        <v>1656</v>
      </c>
      <c r="L26" s="117"/>
      <c r="M26" s="116"/>
      <c r="N26" s="116"/>
      <c r="O26" s="116"/>
      <c r="P26" s="116">
        <f>M25+N25+O25+P25</f>
        <v>1845</v>
      </c>
      <c r="Q26" s="116">
        <f t="shared" ref="Q26:AB26" si="25">N25+O25+P25+Q25</f>
        <v>1804.5</v>
      </c>
      <c r="R26" s="116">
        <f t="shared" si="25"/>
        <v>1801.5</v>
      </c>
      <c r="S26" s="116">
        <f t="shared" si="25"/>
        <v>1794.5</v>
      </c>
      <c r="T26" s="116">
        <f t="shared" si="25"/>
        <v>1751</v>
      </c>
      <c r="U26" s="116">
        <f t="shared" si="25"/>
        <v>1740.5</v>
      </c>
      <c r="V26" s="116">
        <f t="shared" si="25"/>
        <v>1688.5</v>
      </c>
      <c r="W26" s="116">
        <f t="shared" si="25"/>
        <v>1625.5</v>
      </c>
      <c r="X26" s="116">
        <f t="shared" si="25"/>
        <v>1618.5</v>
      </c>
      <c r="Y26" s="116">
        <f t="shared" si="25"/>
        <v>1650.5</v>
      </c>
      <c r="Z26" s="116">
        <f t="shared" si="25"/>
        <v>1666.5</v>
      </c>
      <c r="AA26" s="116">
        <f t="shared" si="25"/>
        <v>1735</v>
      </c>
      <c r="AB26" s="116">
        <f t="shared" si="25"/>
        <v>1782</v>
      </c>
      <c r="AC26" s="117"/>
      <c r="AD26" s="116"/>
      <c r="AE26" s="116"/>
      <c r="AF26" s="116"/>
      <c r="AG26" s="116">
        <f>AD25+AE25+AF25+AG25</f>
        <v>1714.5</v>
      </c>
      <c r="AH26" s="116">
        <f t="shared" ref="AH26:AO26" si="26">AE25+AF25+AG25+AH25</f>
        <v>1690</v>
      </c>
      <c r="AI26" s="116">
        <f t="shared" si="26"/>
        <v>1695.5</v>
      </c>
      <c r="AJ26" s="116">
        <f t="shared" si="26"/>
        <v>1702</v>
      </c>
      <c r="AK26" s="116">
        <f t="shared" si="26"/>
        <v>1780.5</v>
      </c>
      <c r="AL26" s="116">
        <f t="shared" si="26"/>
        <v>1860</v>
      </c>
      <c r="AM26" s="116">
        <f t="shared" si="26"/>
        <v>1956</v>
      </c>
      <c r="AN26" s="116">
        <f t="shared" si="26"/>
        <v>1989.5</v>
      </c>
      <c r="AO26" s="116">
        <f t="shared" si="26"/>
        <v>1983.5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4.1317481972325085E-2</v>
      </c>
      <c r="E27" s="119"/>
      <c r="F27" s="119" t="s">
        <v>108</v>
      </c>
      <c r="G27" s="120">
        <f>DIRECCIONALIDAD!J38/100</f>
        <v>0.9586825180276749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3.6965729688101655E-2</v>
      </c>
      <c r="Q27" s="119"/>
      <c r="R27" s="119"/>
      <c r="S27" s="119"/>
      <c r="T27" s="119" t="s">
        <v>108</v>
      </c>
      <c r="U27" s="120">
        <f>DIRECCIONALIDAD!J41/100</f>
        <v>0.96303427031189837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8.4775086505190306E-2</v>
      </c>
      <c r="AG27" s="119"/>
      <c r="AH27" s="119"/>
      <c r="AI27" s="119"/>
      <c r="AJ27" s="119" t="s">
        <v>108</v>
      </c>
      <c r="AK27" s="120">
        <f>DIRECCIONALIDAD!J44/100</f>
        <v>0.91522491349480972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127" t="s">
        <v>148</v>
      </c>
      <c r="B28" s="128">
        <f>MAX(B26:K26)</f>
        <v>1656</v>
      </c>
      <c r="C28" s="119" t="s">
        <v>107</v>
      </c>
      <c r="D28" s="129">
        <f>+B28*D27</f>
        <v>68.421750146170339</v>
      </c>
      <c r="E28" s="119"/>
      <c r="F28" s="119" t="s">
        <v>108</v>
      </c>
      <c r="G28" s="129">
        <f>+B28*G27</f>
        <v>1587.5782498538297</v>
      </c>
      <c r="H28" s="119"/>
      <c r="I28" s="119" t="s">
        <v>109</v>
      </c>
      <c r="J28" s="129">
        <f>+B28*J27</f>
        <v>0</v>
      </c>
      <c r="K28" s="121"/>
      <c r="L28" s="115"/>
      <c r="M28" s="128">
        <f>MAX(M26:AB26)</f>
        <v>1845</v>
      </c>
      <c r="N28" s="119"/>
      <c r="O28" s="119" t="s">
        <v>107</v>
      </c>
      <c r="P28" s="130">
        <f>+M28*P27</f>
        <v>68.201771274547554</v>
      </c>
      <c r="Q28" s="119"/>
      <c r="R28" s="119"/>
      <c r="S28" s="119"/>
      <c r="T28" s="119" t="s">
        <v>108</v>
      </c>
      <c r="U28" s="130">
        <f>+M28*U27</f>
        <v>1776.7982287254524</v>
      </c>
      <c r="V28" s="119"/>
      <c r="W28" s="119"/>
      <c r="X28" s="119"/>
      <c r="Y28" s="119" t="s">
        <v>109</v>
      </c>
      <c r="Z28" s="130">
        <f>+M28*Z27</f>
        <v>0</v>
      </c>
      <c r="AA28" s="119"/>
      <c r="AB28" s="121"/>
      <c r="AC28" s="115"/>
      <c r="AD28" s="128">
        <f>MAX(AD26:AO26)</f>
        <v>1989.5</v>
      </c>
      <c r="AE28" s="119" t="s">
        <v>107</v>
      </c>
      <c r="AF28" s="129">
        <f>+AD28*AF27</f>
        <v>168.66003460207611</v>
      </c>
      <c r="AG28" s="119"/>
      <c r="AH28" s="119"/>
      <c r="AI28" s="119"/>
      <c r="AJ28" s="119" t="s">
        <v>108</v>
      </c>
      <c r="AK28" s="129">
        <f>+AD28*AK27</f>
        <v>1820.8399653979238</v>
      </c>
      <c r="AL28" s="119"/>
      <c r="AM28" s="119"/>
      <c r="AN28" s="119" t="s">
        <v>109</v>
      </c>
      <c r="AO28" s="131">
        <f>+AD28*AO27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59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87" t="s">
        <v>103</v>
      </c>
      <c r="U29" s="187"/>
      <c r="V29" s="114" t="s">
        <v>110</v>
      </c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67" t="s">
        <v>104</v>
      </c>
      <c r="B30" s="116">
        <f>B13+B17+B21+B25</f>
        <v>614</v>
      </c>
      <c r="C30" s="116">
        <f t="shared" ref="C30:K30" si="27">C13+C17+C21+C25</f>
        <v>671</v>
      </c>
      <c r="D30" s="116">
        <f t="shared" si="27"/>
        <v>670.5</v>
      </c>
      <c r="E30" s="116">
        <f t="shared" si="27"/>
        <v>689</v>
      </c>
      <c r="F30" s="116">
        <f t="shared" si="27"/>
        <v>656</v>
      </c>
      <c r="G30" s="116">
        <f t="shared" si="27"/>
        <v>731</v>
      </c>
      <c r="H30" s="116">
        <f t="shared" si="27"/>
        <v>653</v>
      </c>
      <c r="I30" s="116">
        <f t="shared" si="27"/>
        <v>681</v>
      </c>
      <c r="J30" s="116">
        <f t="shared" si="27"/>
        <v>738</v>
      </c>
      <c r="K30" s="116">
        <f t="shared" si="27"/>
        <v>776.5</v>
      </c>
      <c r="L30" s="117"/>
      <c r="M30" s="116">
        <f>M13+M17+M21+M25</f>
        <v>690</v>
      </c>
      <c r="N30" s="116">
        <f t="shared" ref="N30:AB30" si="28">N13+N17+N21+N25</f>
        <v>818</v>
      </c>
      <c r="O30" s="116">
        <f t="shared" si="28"/>
        <v>803</v>
      </c>
      <c r="P30" s="116">
        <f t="shared" si="28"/>
        <v>806.5</v>
      </c>
      <c r="Q30" s="116">
        <f t="shared" si="28"/>
        <v>747</v>
      </c>
      <c r="R30" s="116">
        <f t="shared" si="28"/>
        <v>770</v>
      </c>
      <c r="S30" s="116">
        <f t="shared" si="28"/>
        <v>788</v>
      </c>
      <c r="T30" s="116">
        <f t="shared" si="28"/>
        <v>749</v>
      </c>
      <c r="U30" s="116">
        <f t="shared" si="28"/>
        <v>706.5</v>
      </c>
      <c r="V30" s="116">
        <f t="shared" si="28"/>
        <v>660</v>
      </c>
      <c r="W30" s="116">
        <f t="shared" si="28"/>
        <v>642</v>
      </c>
      <c r="X30" s="116">
        <f t="shared" si="28"/>
        <v>687.5</v>
      </c>
      <c r="Y30" s="116">
        <f t="shared" si="28"/>
        <v>767.5</v>
      </c>
      <c r="Z30" s="116">
        <f t="shared" si="28"/>
        <v>710.5</v>
      </c>
      <c r="AA30" s="116">
        <f t="shared" si="28"/>
        <v>748</v>
      </c>
      <c r="AB30" s="116">
        <f t="shared" si="28"/>
        <v>780</v>
      </c>
      <c r="AC30" s="117"/>
      <c r="AD30" s="116">
        <f>AD13+AD17+AD21+AD25</f>
        <v>714</v>
      </c>
      <c r="AE30" s="116">
        <f t="shared" ref="AE30:AO30" si="29">AE13+AE17+AE21+AE25</f>
        <v>698.5</v>
      </c>
      <c r="AF30" s="116">
        <f t="shared" si="29"/>
        <v>754.5</v>
      </c>
      <c r="AG30" s="116">
        <f t="shared" si="29"/>
        <v>721</v>
      </c>
      <c r="AH30" s="116">
        <f t="shared" si="29"/>
        <v>703</v>
      </c>
      <c r="AI30" s="116">
        <f t="shared" si="29"/>
        <v>705</v>
      </c>
      <c r="AJ30" s="116">
        <f t="shared" si="29"/>
        <v>686.5</v>
      </c>
      <c r="AK30" s="116">
        <f t="shared" si="29"/>
        <v>804</v>
      </c>
      <c r="AL30" s="116">
        <f t="shared" si="29"/>
        <v>810.5</v>
      </c>
      <c r="AM30" s="116">
        <f t="shared" si="29"/>
        <v>854.5</v>
      </c>
      <c r="AN30" s="116">
        <f t="shared" si="29"/>
        <v>805.5</v>
      </c>
      <c r="AO30" s="116">
        <f t="shared" si="29"/>
        <v>812.5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ht="16.5" customHeight="1" x14ac:dyDescent="0.2">
      <c r="A31" s="67" t="s">
        <v>105</v>
      </c>
      <c r="B31" s="116"/>
      <c r="C31" s="116"/>
      <c r="D31" s="116"/>
      <c r="E31" s="116">
        <f>B30+C30+D30+E30</f>
        <v>2644.5</v>
      </c>
      <c r="F31" s="116">
        <f t="shared" ref="F31:K31" si="30">C30+D30+E30+F30</f>
        <v>2686.5</v>
      </c>
      <c r="G31" s="116">
        <f t="shared" si="30"/>
        <v>2746.5</v>
      </c>
      <c r="H31" s="116">
        <f t="shared" si="30"/>
        <v>2729</v>
      </c>
      <c r="I31" s="116">
        <f t="shared" si="30"/>
        <v>2721</v>
      </c>
      <c r="J31" s="116">
        <f t="shared" si="30"/>
        <v>2803</v>
      </c>
      <c r="K31" s="116">
        <f t="shared" si="30"/>
        <v>2848.5</v>
      </c>
      <c r="L31" s="117"/>
      <c r="M31" s="116"/>
      <c r="N31" s="116"/>
      <c r="O31" s="116"/>
      <c r="P31" s="116">
        <f>M30+N30+O30+P30</f>
        <v>3117.5</v>
      </c>
      <c r="Q31" s="116">
        <f t="shared" ref="Q31:AB31" si="31">N30+O30+P30+Q30</f>
        <v>3174.5</v>
      </c>
      <c r="R31" s="116">
        <f t="shared" si="31"/>
        <v>3126.5</v>
      </c>
      <c r="S31" s="116">
        <f t="shared" si="31"/>
        <v>3111.5</v>
      </c>
      <c r="T31" s="116">
        <f t="shared" si="31"/>
        <v>3054</v>
      </c>
      <c r="U31" s="116">
        <f t="shared" si="31"/>
        <v>3013.5</v>
      </c>
      <c r="V31" s="116">
        <f t="shared" si="31"/>
        <v>2903.5</v>
      </c>
      <c r="W31" s="116">
        <f t="shared" si="31"/>
        <v>2757.5</v>
      </c>
      <c r="X31" s="116">
        <f t="shared" si="31"/>
        <v>2696</v>
      </c>
      <c r="Y31" s="116">
        <f t="shared" si="31"/>
        <v>2757</v>
      </c>
      <c r="Z31" s="116">
        <f t="shared" si="31"/>
        <v>2807.5</v>
      </c>
      <c r="AA31" s="116">
        <f t="shared" si="31"/>
        <v>2913.5</v>
      </c>
      <c r="AB31" s="116">
        <f t="shared" si="31"/>
        <v>3006</v>
      </c>
      <c r="AC31" s="117"/>
      <c r="AD31" s="116"/>
      <c r="AE31" s="116"/>
      <c r="AF31" s="116"/>
      <c r="AG31" s="116">
        <f>AD30+AE30+AF30+AG30</f>
        <v>2888</v>
      </c>
      <c r="AH31" s="116">
        <f t="shared" ref="AH31:AO31" si="32">AE30+AF30+AG30+AH30</f>
        <v>2877</v>
      </c>
      <c r="AI31" s="116">
        <f t="shared" si="32"/>
        <v>2883.5</v>
      </c>
      <c r="AJ31" s="116">
        <f t="shared" si="32"/>
        <v>2815.5</v>
      </c>
      <c r="AK31" s="116">
        <f t="shared" si="32"/>
        <v>2898.5</v>
      </c>
      <c r="AL31" s="116">
        <f t="shared" si="32"/>
        <v>3006</v>
      </c>
      <c r="AM31" s="116">
        <f t="shared" si="32"/>
        <v>3155.5</v>
      </c>
      <c r="AN31" s="116">
        <f t="shared" si="32"/>
        <v>3274.5</v>
      </c>
      <c r="AO31" s="116">
        <f t="shared" si="32"/>
        <v>3283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188"/>
      <c r="R33" s="188"/>
      <c r="S33" s="188"/>
      <c r="T33" s="188"/>
      <c r="U33" s="188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6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</sheetData>
  <mergeCells count="19">
    <mergeCell ref="T29:U29"/>
    <mergeCell ref="Q33:U33"/>
    <mergeCell ref="O8:S8"/>
    <mergeCell ref="AH8:AI8"/>
    <mergeCell ref="AJ8:AM8"/>
    <mergeCell ref="T12:U12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2016-08-04T19:57:07Z</cp:lastPrinted>
  <dcterms:created xsi:type="dcterms:W3CDTF">1998-04-02T13:38:56Z</dcterms:created>
  <dcterms:modified xsi:type="dcterms:W3CDTF">2017-01-06T21:29:30Z</dcterms:modified>
</cp:coreProperties>
</file>